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725" windowHeight="4455" tabRatio="526" activeTab="0"/>
  </bookViews>
  <sheets>
    <sheet name="Information Technology" sheetId="1" r:id="rId1"/>
    <sheet name="Sheet8" sheetId="2" r:id="rId2"/>
    <sheet name="Sheet9" sheetId="3" r:id="rId3"/>
    <sheet name="Sheet10" sheetId="4" r:id="rId4"/>
    <sheet name="Sheet11" sheetId="5" r:id="rId5"/>
    <sheet name="Sheet12" sheetId="6" r:id="rId6"/>
    <sheet name="Sheet13" sheetId="7" r:id="rId7"/>
    <sheet name="Sheet14" sheetId="8" r:id="rId8"/>
    <sheet name="Sheet15" sheetId="9" r:id="rId9"/>
    <sheet name="Sheet16" sheetId="10" r:id="rId10"/>
  </sheets>
  <definedNames>
    <definedName name="Long_Range_Facilities_Planning_Committee">#REF!</definedName>
    <definedName name="_xlnm.Print_Area" localSheetId="0">'Information Technology'!$A$1:$Z$67</definedName>
    <definedName name="_xlnm.Print_Titles" localSheetId="0">'Information Technology'!$A:$B</definedName>
  </definedNames>
  <calcPr fullCalcOnLoad="1"/>
</workbook>
</file>

<file path=xl/sharedStrings.xml><?xml version="1.0" encoding="utf-8"?>
<sst xmlns="http://schemas.openxmlformats.org/spreadsheetml/2006/main" count="119" uniqueCount="52">
  <si>
    <t>Total</t>
  </si>
  <si>
    <t>Network Security</t>
  </si>
  <si>
    <t>G.O.</t>
  </si>
  <si>
    <t>Other</t>
  </si>
  <si>
    <t>Hardware and Software Upgrades</t>
  </si>
  <si>
    <t>Purchased Software Enhancements</t>
  </si>
  <si>
    <t>Expand Fiber and Wireless Network</t>
  </si>
  <si>
    <t>Information Technology:</t>
  </si>
  <si>
    <t>Enterprise Financial System</t>
  </si>
  <si>
    <t xml:space="preserve">  Subtotal</t>
  </si>
  <si>
    <t>Property Assessment System</t>
  </si>
  <si>
    <t>City Channel Improvements</t>
  </si>
  <si>
    <t>Mobile Computing Laptops</t>
  </si>
  <si>
    <t>Legislative System</t>
  </si>
  <si>
    <t>Tax System Changes</t>
  </si>
  <si>
    <t>2014 Requested</t>
  </si>
  <si>
    <t>2015 Requested</t>
  </si>
  <si>
    <t>2016 Requested</t>
  </si>
  <si>
    <t>2017 Requested</t>
  </si>
  <si>
    <t>Tax System Replacement</t>
  </si>
  <si>
    <t>check</t>
  </si>
  <si>
    <t>2013 Adopted</t>
  </si>
  <si>
    <t>2014 Adopted</t>
  </si>
  <si>
    <t>2015 Adopted</t>
  </si>
  <si>
    <t>2016 Adopted</t>
  </si>
  <si>
    <t>2017 Adopted</t>
  </si>
  <si>
    <t>Post 2018 Notes</t>
  </si>
  <si>
    <t>2018 Adopted</t>
  </si>
  <si>
    <t>Surveillance Camera System</t>
  </si>
  <si>
    <t>2018 Requested</t>
  </si>
  <si>
    <t>Adopted 2013 CIP</t>
  </si>
  <si>
    <t>Requested 2014 CIP</t>
  </si>
  <si>
    <t>2019 Requested</t>
  </si>
  <si>
    <t>Post 2019 Notes</t>
  </si>
  <si>
    <t>Over (Under) Cumulative Target</t>
  </si>
  <si>
    <t>2014 -2018 Adopted CIP, Requests, and 10% Reduction Plan</t>
  </si>
  <si>
    <t>Borrowing</t>
  </si>
  <si>
    <t>Cumulative Borrowing 2014 -2018</t>
  </si>
  <si>
    <t>Cumulative Borrowing Adopted CIP</t>
  </si>
  <si>
    <t>2014 CIP 90% Plan</t>
  </si>
  <si>
    <t>90% of Adopted CIP</t>
  </si>
  <si>
    <t>Over (Under) 90% Target</t>
  </si>
  <si>
    <t>Over (Under) Cumulative 90% Target</t>
  </si>
  <si>
    <t>2014 Plan</t>
  </si>
  <si>
    <t>2015 Plan</t>
  </si>
  <si>
    <t>2016 Plan</t>
  </si>
  <si>
    <t>2017 Plan</t>
  </si>
  <si>
    <t>2018 Plan</t>
  </si>
  <si>
    <t>2019 Plan</t>
  </si>
  <si>
    <t>Cumulative Borrow Requested</t>
  </si>
  <si>
    <t>Cumulative Net New Borrowing</t>
  </si>
  <si>
    <t>(Less 2013 to 2014 Reathorizations)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</si>
</sst>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D6F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3" fontId="0" fillId="0" borderId="10" xfId="55" applyNumberFormat="1" applyFill="1" applyBorder="1" applyProtection="1">
      <alignment/>
      <protection locked="0"/>
    </xf>
    <xf numFmtId="3" fontId="0" fillId="0" borderId="0" xfId="55" applyNumberFormat="1" applyFill="1" applyBorder="1" applyProtection="1">
      <alignment/>
      <protection locked="0"/>
    </xf>
    <xf numFmtId="3" fontId="0" fillId="0" borderId="11" xfId="55" applyNumberFormat="1" applyFill="1" applyBorder="1" applyProtection="1">
      <alignment/>
      <protection locked="0"/>
    </xf>
    <xf numFmtId="3" fontId="0" fillId="0" borderId="12" xfId="55" applyNumberFormat="1" applyFill="1" applyBorder="1" applyProtection="1">
      <alignment/>
      <protection locked="0"/>
    </xf>
    <xf numFmtId="3" fontId="0" fillId="0" borderId="13" xfId="55" applyNumberFormat="1" applyFill="1" applyBorder="1" applyProtection="1">
      <alignment/>
      <protection locked="0"/>
    </xf>
    <xf numFmtId="3" fontId="0" fillId="0" borderId="0" xfId="55" applyNumberFormat="1" applyFill="1" applyProtection="1">
      <alignment/>
      <protection/>
    </xf>
    <xf numFmtId="3" fontId="3" fillId="0" borderId="0" xfId="55" applyNumberFormat="1" applyFont="1" applyFill="1" applyProtection="1">
      <alignment/>
      <protection/>
    </xf>
    <xf numFmtId="3" fontId="0" fillId="0" borderId="14" xfId="55" applyNumberFormat="1" applyFill="1" applyBorder="1" applyProtection="1">
      <alignment/>
      <protection/>
    </xf>
    <xf numFmtId="3" fontId="0" fillId="0" borderId="0" xfId="55" applyNumberFormat="1" applyFill="1" applyBorder="1" applyProtection="1">
      <alignment/>
      <protection/>
    </xf>
    <xf numFmtId="3" fontId="0" fillId="0" borderId="10" xfId="55" applyNumberFormat="1" applyFill="1" applyBorder="1" applyProtection="1">
      <alignment/>
      <protection/>
    </xf>
    <xf numFmtId="3" fontId="0" fillId="0" borderId="11" xfId="55" applyNumberFormat="1" applyFill="1" applyBorder="1" applyProtection="1">
      <alignment/>
      <protection/>
    </xf>
    <xf numFmtId="3" fontId="0" fillId="0" borderId="12" xfId="55" applyNumberFormat="1" applyFill="1" applyBorder="1" applyProtection="1">
      <alignment/>
      <protection/>
    </xf>
    <xf numFmtId="3" fontId="0" fillId="0" borderId="13" xfId="55" applyNumberFormat="1" applyFill="1" applyBorder="1" applyProtection="1">
      <alignment/>
      <protection/>
    </xf>
    <xf numFmtId="3" fontId="0" fillId="0" borderId="0" xfId="55" applyNumberFormat="1" applyFont="1" applyFill="1" applyProtection="1">
      <alignment/>
      <protection/>
    </xf>
    <xf numFmtId="3" fontId="0" fillId="33" borderId="0" xfId="55" applyNumberFormat="1" applyFill="1" applyBorder="1" applyProtection="1">
      <alignment/>
      <protection/>
    </xf>
    <xf numFmtId="3" fontId="0" fillId="33" borderId="0" xfId="55" applyNumberFormat="1" applyFill="1" applyProtection="1">
      <alignment/>
      <protection/>
    </xf>
    <xf numFmtId="3" fontId="0" fillId="0" borderId="15" xfId="55" applyNumberFormat="1" applyFill="1" applyBorder="1" applyProtection="1">
      <alignment/>
      <protection/>
    </xf>
    <xf numFmtId="3" fontId="0" fillId="0" borderId="16" xfId="55" applyNumberFormat="1" applyFill="1" applyBorder="1" applyProtection="1">
      <alignment/>
      <protection/>
    </xf>
    <xf numFmtId="3" fontId="0" fillId="0" borderId="17" xfId="55" applyNumberFormat="1" applyFill="1" applyBorder="1" applyProtection="1">
      <alignment/>
      <protection/>
    </xf>
    <xf numFmtId="3" fontId="0" fillId="0" borderId="18" xfId="55" applyNumberFormat="1" applyFill="1" applyBorder="1" applyProtection="1">
      <alignment/>
      <protection/>
    </xf>
    <xf numFmtId="3" fontId="0" fillId="0" borderId="19" xfId="55" applyNumberFormat="1" applyFill="1" applyBorder="1" applyProtection="1">
      <alignment/>
      <protection/>
    </xf>
    <xf numFmtId="3" fontId="0" fillId="9" borderId="20" xfId="55" applyNumberFormat="1" applyFill="1" applyBorder="1" applyProtection="1">
      <alignment/>
      <protection/>
    </xf>
    <xf numFmtId="3" fontId="0" fillId="0" borderId="21" xfId="55" applyNumberFormat="1" applyFill="1" applyBorder="1" applyProtection="1">
      <alignment/>
      <protection/>
    </xf>
    <xf numFmtId="3" fontId="0" fillId="0" borderId="22" xfId="55" applyNumberFormat="1" applyFill="1" applyBorder="1" applyProtection="1">
      <alignment/>
      <protection/>
    </xf>
    <xf numFmtId="3" fontId="0" fillId="0" borderId="23" xfId="55" applyNumberFormat="1" applyFill="1" applyBorder="1" applyProtection="1">
      <alignment/>
      <protection/>
    </xf>
    <xf numFmtId="3" fontId="0" fillId="0" borderId="24" xfId="55" applyNumberFormat="1" applyFill="1" applyBorder="1" applyProtection="1">
      <alignment/>
      <protection/>
    </xf>
    <xf numFmtId="3" fontId="0" fillId="0" borderId="25" xfId="55" applyNumberFormat="1" applyFill="1" applyBorder="1" applyProtection="1">
      <alignment/>
      <protection/>
    </xf>
    <xf numFmtId="3" fontId="0" fillId="0" borderId="26" xfId="55" applyNumberFormat="1" applyFill="1" applyBorder="1" applyProtection="1">
      <alignment/>
      <protection/>
    </xf>
    <xf numFmtId="3" fontId="0" fillId="0" borderId="27" xfId="55" applyNumberFormat="1" applyFill="1" applyBorder="1" applyProtection="1">
      <alignment/>
      <protection/>
    </xf>
    <xf numFmtId="3" fontId="0" fillId="0" borderId="0" xfId="55" applyNumberFormat="1" applyFill="1" applyAlignment="1" applyProtection="1">
      <alignment horizontal="centerContinuous"/>
      <protection locked="0"/>
    </xf>
    <xf numFmtId="3" fontId="5" fillId="0" borderId="0" xfId="55" applyNumberFormat="1" applyFont="1" applyFill="1" applyAlignment="1" applyProtection="1">
      <alignment/>
      <protection locked="0"/>
    </xf>
    <xf numFmtId="0" fontId="0" fillId="0" borderId="0" xfId="55" applyAlignment="1" applyProtection="1">
      <alignment/>
      <protection locked="0"/>
    </xf>
    <xf numFmtId="3" fontId="0" fillId="0" borderId="0" xfId="55" applyNumberFormat="1" applyFill="1" applyAlignment="1" applyProtection="1">
      <alignment horizontal="center"/>
      <protection locked="0"/>
    </xf>
    <xf numFmtId="3" fontId="0" fillId="0" borderId="0" xfId="55" applyNumberFormat="1" applyFill="1" applyAlignment="1" applyProtection="1">
      <alignment horizontal="left"/>
      <protection locked="0"/>
    </xf>
    <xf numFmtId="3" fontId="6" fillId="0" borderId="0" xfId="55" applyNumberFormat="1" applyFont="1" applyFill="1" applyAlignment="1" applyProtection="1">
      <alignment horizontal="left"/>
      <protection locked="0"/>
    </xf>
    <xf numFmtId="3" fontId="0" fillId="0" borderId="0" xfId="55" applyNumberFormat="1" applyFill="1" applyBorder="1" applyAlignment="1" applyProtection="1">
      <alignment horizontal="centerContinuous"/>
      <protection locked="0"/>
    </xf>
    <xf numFmtId="3" fontId="0" fillId="0" borderId="0" xfId="55" applyNumberFormat="1" applyFill="1" applyProtection="1">
      <alignment/>
      <protection locked="0"/>
    </xf>
    <xf numFmtId="3" fontId="3" fillId="0" borderId="0" xfId="55" applyNumberFormat="1" applyFont="1" applyFill="1" applyAlignment="1" applyProtection="1">
      <alignment horizontal="centerContinuous"/>
      <protection locked="0"/>
    </xf>
    <xf numFmtId="3" fontId="2" fillId="0" borderId="0" xfId="55" applyNumberFormat="1" applyFont="1" applyFill="1" applyAlignment="1" applyProtection="1">
      <alignment/>
      <protection locked="0"/>
    </xf>
    <xf numFmtId="3" fontId="0" fillId="0" borderId="0" xfId="55" applyNumberFormat="1" applyFont="1" applyFill="1" applyBorder="1" applyAlignment="1" applyProtection="1">
      <alignment horizontal="centerContinuous"/>
      <protection locked="0"/>
    </xf>
    <xf numFmtId="3" fontId="3" fillId="0" borderId="0" xfId="55" applyNumberFormat="1" applyFont="1" applyFill="1" applyBorder="1" applyAlignment="1" applyProtection="1">
      <alignment horizontal="centerContinuous"/>
      <protection locked="0"/>
    </xf>
    <xf numFmtId="3" fontId="7" fillId="0" borderId="0" xfId="55" applyNumberFormat="1" applyFont="1" applyFill="1" applyProtection="1">
      <alignment/>
      <protection locked="0"/>
    </xf>
    <xf numFmtId="3" fontId="2" fillId="0" borderId="28" xfId="55" applyNumberFormat="1" applyFont="1" applyFill="1" applyBorder="1" applyAlignment="1" applyProtection="1">
      <alignment horizontal="centerContinuous"/>
      <protection locked="0"/>
    </xf>
    <xf numFmtId="3" fontId="2" fillId="0" borderId="29" xfId="55" applyNumberFormat="1" applyFont="1" applyFill="1" applyBorder="1" applyAlignment="1" applyProtection="1">
      <alignment horizontal="centerContinuous"/>
      <protection locked="0"/>
    </xf>
    <xf numFmtId="3" fontId="3" fillId="0" borderId="29" xfId="55" applyNumberFormat="1" applyFont="1" applyFill="1" applyBorder="1" applyAlignment="1" applyProtection="1">
      <alignment horizontal="centerContinuous"/>
      <protection locked="0"/>
    </xf>
    <xf numFmtId="3" fontId="3" fillId="0" borderId="30" xfId="55" applyNumberFormat="1" applyFont="1" applyFill="1" applyBorder="1" applyAlignment="1" applyProtection="1">
      <alignment horizontal="centerContinuous"/>
      <protection locked="0"/>
    </xf>
    <xf numFmtId="3" fontId="0" fillId="0" borderId="0" xfId="55" applyNumberFormat="1" applyFill="1" applyBorder="1" applyAlignment="1" applyProtection="1">
      <alignment horizontal="center"/>
      <protection locked="0"/>
    </xf>
    <xf numFmtId="3" fontId="4" fillId="0" borderId="17" xfId="55" applyNumberFormat="1" applyFont="1" applyFill="1" applyBorder="1" applyAlignment="1" applyProtection="1">
      <alignment horizontal="center"/>
      <protection locked="0"/>
    </xf>
    <xf numFmtId="3" fontId="4" fillId="0" borderId="18" xfId="55" applyNumberFormat="1" applyFont="1" applyFill="1" applyBorder="1" applyAlignment="1" applyProtection="1">
      <alignment horizontal="center"/>
      <protection locked="0"/>
    </xf>
    <xf numFmtId="3" fontId="4" fillId="0" borderId="19" xfId="55" applyNumberFormat="1" applyFont="1" applyFill="1" applyBorder="1" applyAlignment="1" applyProtection="1">
      <alignment horizontal="center"/>
      <protection locked="0"/>
    </xf>
    <xf numFmtId="3" fontId="3" fillId="0" borderId="0" xfId="55" applyNumberFormat="1" applyFont="1" applyFill="1" applyProtection="1">
      <alignment/>
      <protection locked="0"/>
    </xf>
    <xf numFmtId="3" fontId="0" fillId="33" borderId="0" xfId="55" applyNumberFormat="1" applyFont="1" applyFill="1" applyProtection="1">
      <alignment/>
      <protection locked="0"/>
    </xf>
    <xf numFmtId="3" fontId="0" fillId="33" borderId="0" xfId="55" applyNumberFormat="1" applyFill="1" applyProtection="1">
      <alignment/>
      <protection locked="0"/>
    </xf>
    <xf numFmtId="3" fontId="0" fillId="33" borderId="10" xfId="55" applyNumberFormat="1" applyFill="1" applyBorder="1" applyProtection="1">
      <alignment/>
      <protection locked="0"/>
    </xf>
    <xf numFmtId="3" fontId="0" fillId="33" borderId="0" xfId="55" applyNumberFormat="1" applyFill="1" applyBorder="1" applyProtection="1">
      <alignment/>
      <protection locked="0"/>
    </xf>
    <xf numFmtId="3" fontId="0" fillId="33" borderId="11" xfId="55" applyNumberFormat="1" applyFill="1" applyBorder="1" applyProtection="1">
      <alignment/>
      <protection locked="0"/>
    </xf>
    <xf numFmtId="3" fontId="0" fillId="33" borderId="12" xfId="55" applyNumberFormat="1" applyFill="1" applyBorder="1" applyProtection="1">
      <alignment/>
      <protection locked="0"/>
    </xf>
    <xf numFmtId="3" fontId="0" fillId="33" borderId="13" xfId="55" applyNumberFormat="1" applyFill="1" applyBorder="1" applyProtection="1">
      <alignment/>
      <protection locked="0"/>
    </xf>
    <xf numFmtId="3" fontId="0" fillId="0" borderId="0" xfId="55" applyNumberFormat="1" applyFont="1" applyFill="1" applyProtection="1">
      <alignment/>
      <protection locked="0"/>
    </xf>
    <xf numFmtId="3" fontId="0" fillId="0" borderId="15" xfId="55" applyNumberFormat="1" applyFill="1" applyBorder="1" applyProtection="1">
      <alignment/>
      <protection locked="0"/>
    </xf>
    <xf numFmtId="3" fontId="0" fillId="0" borderId="21" xfId="55" applyNumberFormat="1" applyFill="1" applyBorder="1" applyProtection="1">
      <alignment/>
      <protection locked="0"/>
    </xf>
    <xf numFmtId="3" fontId="0" fillId="0" borderId="22" xfId="55" applyNumberFormat="1" applyFill="1" applyBorder="1" applyProtection="1">
      <alignment/>
      <protection locked="0"/>
    </xf>
    <xf numFmtId="3" fontId="0" fillId="0" borderId="23" xfId="55" applyNumberFormat="1" applyFill="1" applyBorder="1" applyProtection="1">
      <alignment/>
      <protection locked="0"/>
    </xf>
    <xf numFmtId="3" fontId="2" fillId="0" borderId="0" xfId="55" applyNumberFormat="1" applyFont="1" applyFill="1" applyBorder="1" applyAlignment="1" applyProtection="1">
      <alignment horizontal="centerContinuous"/>
      <protection locked="0"/>
    </xf>
    <xf numFmtId="3" fontId="4" fillId="0" borderId="0" xfId="55" applyNumberFormat="1" applyFont="1" applyFill="1" applyBorder="1" applyAlignment="1" applyProtection="1">
      <alignment horizontal="center"/>
      <protection locked="0"/>
    </xf>
    <xf numFmtId="37" fontId="0" fillId="0" borderId="0" xfId="55" applyNumberFormat="1" applyFill="1" applyProtection="1">
      <alignment/>
      <protection locked="0"/>
    </xf>
    <xf numFmtId="37" fontId="0" fillId="9" borderId="0" xfId="55" applyNumberFormat="1" applyFill="1" applyProtection="1">
      <alignment/>
      <protection locked="0"/>
    </xf>
    <xf numFmtId="37" fontId="0" fillId="9" borderId="20" xfId="55" applyNumberFormat="1" applyFill="1" applyBorder="1" applyProtection="1">
      <alignment/>
      <protection locked="0"/>
    </xf>
    <xf numFmtId="3" fontId="0" fillId="33" borderId="0" xfId="55" applyNumberFormat="1" applyFont="1" applyFill="1" applyProtection="1">
      <alignment/>
      <protection/>
    </xf>
    <xf numFmtId="3" fontId="0" fillId="33" borderId="10" xfId="55" applyNumberFormat="1" applyFill="1" applyBorder="1" applyProtection="1">
      <alignment/>
      <protection/>
    </xf>
    <xf numFmtId="3" fontId="0" fillId="33" borderId="11" xfId="55" applyNumberFormat="1" applyFill="1" applyBorder="1" applyProtection="1">
      <alignment/>
      <protection/>
    </xf>
    <xf numFmtId="3" fontId="0" fillId="33" borderId="12" xfId="55" applyNumberFormat="1" applyFill="1" applyBorder="1" applyProtection="1">
      <alignment/>
      <protection/>
    </xf>
    <xf numFmtId="3" fontId="0" fillId="33" borderId="13" xfId="55" applyNumberFormat="1" applyFill="1" applyBorder="1" applyProtection="1">
      <alignment/>
      <protection/>
    </xf>
    <xf numFmtId="3" fontId="0" fillId="33" borderId="31" xfId="55" applyNumberFormat="1" applyFill="1" applyBorder="1" applyProtection="1">
      <alignment/>
      <protection/>
    </xf>
    <xf numFmtId="3" fontId="0" fillId="33" borderId="32" xfId="55" applyNumberFormat="1" applyFill="1" applyBorder="1" applyProtection="1">
      <alignment/>
      <protection/>
    </xf>
    <xf numFmtId="3" fontId="0" fillId="33" borderId="33" xfId="55" applyNumberFormat="1" applyFill="1" applyBorder="1" applyProtection="1">
      <alignment/>
      <protection/>
    </xf>
    <xf numFmtId="3" fontId="0" fillId="33" borderId="34" xfId="55" applyNumberFormat="1" applyFill="1" applyBorder="1" applyProtection="1">
      <alignment/>
      <protection/>
    </xf>
    <xf numFmtId="3" fontId="0" fillId="33" borderId="35" xfId="55" applyNumberFormat="1" applyFill="1" applyBorder="1" applyProtection="1">
      <alignment/>
      <protection/>
    </xf>
    <xf numFmtId="3" fontId="2" fillId="0" borderId="28" xfId="55" applyNumberFormat="1" applyFont="1" applyFill="1" applyBorder="1" applyAlignment="1" applyProtection="1">
      <alignment horizontal="center"/>
      <protection locked="0"/>
    </xf>
    <xf numFmtId="3" fontId="2" fillId="0" borderId="29" xfId="55" applyNumberFormat="1" applyFont="1" applyFill="1" applyBorder="1" applyAlignment="1" applyProtection="1">
      <alignment horizontal="center"/>
      <protection locked="0"/>
    </xf>
    <xf numFmtId="3" fontId="2" fillId="0" borderId="30" xfId="55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7"/>
  <sheetViews>
    <sheetView tabSelected="1" zoomScale="125" zoomScaleNormal="125" zoomScaleSheetLayoutView="100" zoomScalePageLayoutView="0" workbookViewId="0" topLeftCell="A16">
      <selection activeCell="F62" sqref="F62"/>
    </sheetView>
  </sheetViews>
  <sheetFormatPr defaultColWidth="9.33203125" defaultRowHeight="11.25"/>
  <cols>
    <col min="1" max="1" width="3" style="37" customWidth="1"/>
    <col min="2" max="2" width="30.16015625" style="37" customWidth="1"/>
    <col min="3" max="4" width="11.83203125" style="37" hidden="1" customWidth="1"/>
    <col min="5" max="5" width="11.16015625" style="37" hidden="1" customWidth="1"/>
    <col min="6" max="23" width="11.16015625" style="37" customWidth="1"/>
    <col min="24" max="26" width="11.16015625" style="2" customWidth="1"/>
    <col min="27" max="31" width="16.33203125" style="2" customWidth="1"/>
    <col min="32" max="32" width="16" style="2" customWidth="1"/>
    <col min="33" max="33" width="11.16015625" style="2" bestFit="1" customWidth="1"/>
    <col min="34" max="34" width="12.66015625" style="2" bestFit="1" customWidth="1"/>
    <col min="35" max="35" width="9.33203125" style="2" customWidth="1"/>
    <col min="36" max="36" width="11.33203125" style="2" customWidth="1"/>
    <col min="37" max="37" width="10.83203125" style="2" customWidth="1"/>
    <col min="38" max="38" width="12.33203125" style="2" customWidth="1"/>
    <col min="39" max="39" width="22.33203125" style="2" bestFit="1" customWidth="1"/>
    <col min="40" max="40" width="11" style="2" customWidth="1"/>
    <col min="41" max="41" width="93.5" style="2" bestFit="1" customWidth="1"/>
    <col min="42" max="82" width="9.33203125" style="2" customWidth="1"/>
    <col min="83" max="16384" width="9.33203125" style="37" customWidth="1"/>
  </cols>
  <sheetData>
    <row r="1" spans="1:20" ht="20.25">
      <c r="A1" s="30"/>
      <c r="B1" s="31" t="s">
        <v>35</v>
      </c>
      <c r="C1" s="32"/>
      <c r="D1" s="32"/>
      <c r="E1" s="32"/>
      <c r="F1" s="32"/>
      <c r="G1" s="33"/>
      <c r="H1" s="33"/>
      <c r="I1" s="30"/>
      <c r="J1" s="30"/>
      <c r="K1" s="34"/>
      <c r="L1" s="35"/>
      <c r="M1" s="30"/>
      <c r="N1" s="30"/>
      <c r="O1" s="36"/>
      <c r="P1" s="30"/>
      <c r="Q1" s="30"/>
      <c r="R1" s="30"/>
      <c r="S1" s="30"/>
      <c r="T1" s="30"/>
    </row>
    <row r="2" spans="1:15" ht="13.5" thickBot="1">
      <c r="A2" s="38"/>
      <c r="B2" s="39"/>
      <c r="C2" s="38"/>
      <c r="D2" s="40"/>
      <c r="E2" s="40"/>
      <c r="F2" s="41"/>
      <c r="O2" s="2"/>
    </row>
    <row r="3" spans="2:31" ht="15">
      <c r="B3" s="42" t="s">
        <v>30</v>
      </c>
      <c r="C3" s="43" t="s">
        <v>21</v>
      </c>
      <c r="D3" s="44"/>
      <c r="E3" s="45"/>
      <c r="F3" s="43" t="s">
        <v>22</v>
      </c>
      <c r="G3" s="44"/>
      <c r="H3" s="46"/>
      <c r="I3" s="44" t="s">
        <v>23</v>
      </c>
      <c r="J3" s="44"/>
      <c r="K3" s="46"/>
      <c r="L3" s="43" t="s">
        <v>24</v>
      </c>
      <c r="M3" s="44"/>
      <c r="N3" s="46"/>
      <c r="O3" s="43" t="s">
        <v>25</v>
      </c>
      <c r="P3" s="44"/>
      <c r="Q3" s="46"/>
      <c r="R3" s="79" t="s">
        <v>27</v>
      </c>
      <c r="S3" s="80"/>
      <c r="T3" s="81"/>
      <c r="U3" s="79" t="s">
        <v>26</v>
      </c>
      <c r="V3" s="80"/>
      <c r="W3" s="81"/>
      <c r="AE3" s="47"/>
    </row>
    <row r="4" spans="3:23" ht="12.75" thickBot="1">
      <c r="C4" s="48" t="s">
        <v>2</v>
      </c>
      <c r="D4" s="49" t="s">
        <v>3</v>
      </c>
      <c r="E4" s="49" t="s">
        <v>0</v>
      </c>
      <c r="F4" s="48" t="s">
        <v>36</v>
      </c>
      <c r="G4" s="49" t="s">
        <v>3</v>
      </c>
      <c r="H4" s="50" t="s">
        <v>0</v>
      </c>
      <c r="I4" s="49" t="s">
        <v>36</v>
      </c>
      <c r="J4" s="49" t="s">
        <v>3</v>
      </c>
      <c r="K4" s="50" t="s">
        <v>0</v>
      </c>
      <c r="L4" s="48" t="s">
        <v>36</v>
      </c>
      <c r="M4" s="49" t="s">
        <v>3</v>
      </c>
      <c r="N4" s="50" t="s">
        <v>0</v>
      </c>
      <c r="O4" s="48" t="s">
        <v>36</v>
      </c>
      <c r="P4" s="49" t="s">
        <v>3</v>
      </c>
      <c r="Q4" s="50" t="s">
        <v>0</v>
      </c>
      <c r="R4" s="48" t="s">
        <v>36</v>
      </c>
      <c r="S4" s="49" t="s">
        <v>3</v>
      </c>
      <c r="T4" s="50" t="s">
        <v>0</v>
      </c>
      <c r="U4" s="48" t="s">
        <v>36</v>
      </c>
      <c r="V4" s="49" t="s">
        <v>3</v>
      </c>
      <c r="W4" s="50" t="s">
        <v>0</v>
      </c>
    </row>
    <row r="5" spans="3:23" ht="11.25">
      <c r="C5" s="1"/>
      <c r="D5" s="2"/>
      <c r="E5" s="2"/>
      <c r="F5" s="1"/>
      <c r="G5" s="2"/>
      <c r="H5" s="3"/>
      <c r="I5" s="2"/>
      <c r="J5" s="2"/>
      <c r="K5" s="4"/>
      <c r="L5" s="2"/>
      <c r="M5" s="2"/>
      <c r="N5" s="2"/>
      <c r="O5" s="5"/>
      <c r="P5" s="2"/>
      <c r="Q5" s="4"/>
      <c r="R5" s="2"/>
      <c r="S5" s="2"/>
      <c r="T5" s="3"/>
      <c r="U5" s="1"/>
      <c r="V5" s="2"/>
      <c r="W5" s="3"/>
    </row>
    <row r="6" spans="1:25" ht="11.25">
      <c r="A6" s="7" t="s">
        <v>7</v>
      </c>
      <c r="B6" s="6"/>
      <c r="C6" s="26"/>
      <c r="D6" s="8"/>
      <c r="E6" s="27"/>
      <c r="F6" s="26"/>
      <c r="G6" s="8"/>
      <c r="H6" s="27"/>
      <c r="I6" s="28"/>
      <c r="J6" s="8"/>
      <c r="K6" s="29"/>
      <c r="L6" s="8"/>
      <c r="M6" s="8"/>
      <c r="N6" s="8"/>
      <c r="O6" s="28"/>
      <c r="P6" s="8"/>
      <c r="Q6" s="29"/>
      <c r="R6" s="8"/>
      <c r="S6" s="8"/>
      <c r="T6" s="27"/>
      <c r="U6" s="26"/>
      <c r="V6" s="8"/>
      <c r="W6" s="27"/>
      <c r="X6" s="9"/>
      <c r="Y6" s="9"/>
    </row>
    <row r="7" spans="1:25" ht="11.25">
      <c r="A7" s="6">
        <v>1</v>
      </c>
      <c r="B7" s="6" t="s">
        <v>4</v>
      </c>
      <c r="C7" s="10">
        <f>2518200-932400</f>
        <v>1585800</v>
      </c>
      <c r="D7" s="9">
        <v>0</v>
      </c>
      <c r="E7" s="11">
        <f aca="true" t="shared" si="0" ref="E7:E18">SUM(C7:D7)</f>
        <v>1585800</v>
      </c>
      <c r="F7" s="10">
        <f>1870000+932400</f>
        <v>2802400</v>
      </c>
      <c r="G7" s="9">
        <v>0</v>
      </c>
      <c r="H7" s="11">
        <f aca="true" t="shared" si="1" ref="H7:H18">SUM(F7:G7)</f>
        <v>2802400</v>
      </c>
      <c r="I7" s="13">
        <v>2057000</v>
      </c>
      <c r="J7" s="9">
        <v>0</v>
      </c>
      <c r="K7" s="12">
        <f aca="true" t="shared" si="2" ref="K7:K18">SUM(I7:J7)</f>
        <v>2057000</v>
      </c>
      <c r="L7" s="9">
        <v>2262700</v>
      </c>
      <c r="M7" s="9">
        <v>0</v>
      </c>
      <c r="N7" s="9">
        <f aca="true" t="shared" si="3" ref="N7:N18">SUM(L7:M7)</f>
        <v>2262700</v>
      </c>
      <c r="O7" s="13">
        <v>2489000</v>
      </c>
      <c r="P7" s="9">
        <v>0</v>
      </c>
      <c r="Q7" s="12">
        <f aca="true" t="shared" si="4" ref="Q7:Q18">SUM(O7:P7)</f>
        <v>2489000</v>
      </c>
      <c r="R7" s="9">
        <v>2738000</v>
      </c>
      <c r="S7" s="9">
        <v>0</v>
      </c>
      <c r="T7" s="11">
        <f aca="true" t="shared" si="5" ref="T7:T18">SUM(R7:S7)</f>
        <v>2738000</v>
      </c>
      <c r="U7" s="10">
        <v>0</v>
      </c>
      <c r="V7" s="9">
        <v>0</v>
      </c>
      <c r="W7" s="11">
        <f aca="true" t="shared" si="6" ref="W7:W18">SUM(U7:V7)</f>
        <v>0</v>
      </c>
      <c r="X7" s="9"/>
      <c r="Y7" s="9"/>
    </row>
    <row r="8" spans="1:25" ht="11.25">
      <c r="A8" s="6">
        <v>2</v>
      </c>
      <c r="B8" s="6" t="s">
        <v>1</v>
      </c>
      <c r="C8" s="10">
        <f>256000-51000</f>
        <v>205000</v>
      </c>
      <c r="D8" s="9">
        <v>0</v>
      </c>
      <c r="E8" s="11">
        <f t="shared" si="0"/>
        <v>205000</v>
      </c>
      <c r="F8" s="10">
        <f>240000+51000</f>
        <v>291000</v>
      </c>
      <c r="G8" s="9">
        <v>0</v>
      </c>
      <c r="H8" s="11">
        <f t="shared" si="1"/>
        <v>291000</v>
      </c>
      <c r="I8" s="13">
        <v>250000</v>
      </c>
      <c r="J8" s="9">
        <v>0</v>
      </c>
      <c r="K8" s="12">
        <f t="shared" si="2"/>
        <v>250000</v>
      </c>
      <c r="L8" s="9">
        <v>260000</v>
      </c>
      <c r="M8" s="9">
        <v>0</v>
      </c>
      <c r="N8" s="9">
        <f t="shared" si="3"/>
        <v>260000</v>
      </c>
      <c r="O8" s="13">
        <v>260000</v>
      </c>
      <c r="P8" s="9">
        <v>0</v>
      </c>
      <c r="Q8" s="12">
        <f t="shared" si="4"/>
        <v>260000</v>
      </c>
      <c r="R8" s="9">
        <v>260000</v>
      </c>
      <c r="S8" s="9">
        <v>0</v>
      </c>
      <c r="T8" s="11">
        <f t="shared" si="5"/>
        <v>260000</v>
      </c>
      <c r="U8" s="10">
        <v>0</v>
      </c>
      <c r="V8" s="9">
        <v>0</v>
      </c>
      <c r="W8" s="11">
        <f t="shared" si="6"/>
        <v>0</v>
      </c>
      <c r="X8" s="9"/>
      <c r="Y8" s="9"/>
    </row>
    <row r="9" spans="1:82" s="53" customFormat="1" ht="11.25">
      <c r="A9" s="69">
        <v>3</v>
      </c>
      <c r="B9" s="16" t="s">
        <v>10</v>
      </c>
      <c r="C9" s="70">
        <v>900000</v>
      </c>
      <c r="D9" s="15">
        <v>0</v>
      </c>
      <c r="E9" s="71">
        <f t="shared" si="0"/>
        <v>900000</v>
      </c>
      <c r="F9" s="70">
        <v>0</v>
      </c>
      <c r="G9" s="15">
        <v>0</v>
      </c>
      <c r="H9" s="71">
        <f t="shared" si="1"/>
        <v>0</v>
      </c>
      <c r="I9" s="15">
        <v>0</v>
      </c>
      <c r="J9" s="15">
        <v>0</v>
      </c>
      <c r="K9" s="72">
        <f t="shared" si="2"/>
        <v>0</v>
      </c>
      <c r="L9" s="15">
        <v>0</v>
      </c>
      <c r="M9" s="15">
        <v>0</v>
      </c>
      <c r="N9" s="15">
        <f t="shared" si="3"/>
        <v>0</v>
      </c>
      <c r="O9" s="73">
        <v>0</v>
      </c>
      <c r="P9" s="15">
        <v>0</v>
      </c>
      <c r="Q9" s="72">
        <f t="shared" si="4"/>
        <v>0</v>
      </c>
      <c r="R9" s="15">
        <v>0</v>
      </c>
      <c r="S9" s="15">
        <v>0</v>
      </c>
      <c r="T9" s="71">
        <f t="shared" si="5"/>
        <v>0</v>
      </c>
      <c r="U9" s="70">
        <v>0</v>
      </c>
      <c r="V9" s="15">
        <v>0</v>
      </c>
      <c r="W9" s="71">
        <f t="shared" si="6"/>
        <v>0</v>
      </c>
      <c r="X9" s="9"/>
      <c r="Y9" s="9"/>
      <c r="Z9" s="2"/>
      <c r="AA9" s="2"/>
      <c r="AB9" s="2"/>
      <c r="AC9" s="2"/>
      <c r="AD9" s="37"/>
      <c r="AE9" s="2"/>
      <c r="AF9" s="2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</row>
    <row r="10" spans="1:25" ht="11.25">
      <c r="A10" s="6">
        <v>4</v>
      </c>
      <c r="B10" s="6" t="s">
        <v>8</v>
      </c>
      <c r="C10" s="10">
        <f>1400000-150000</f>
        <v>1250000</v>
      </c>
      <c r="D10" s="9">
        <v>0</v>
      </c>
      <c r="E10" s="11">
        <f t="shared" si="0"/>
        <v>1250000</v>
      </c>
      <c r="F10" s="10">
        <f>150000</f>
        <v>150000</v>
      </c>
      <c r="G10" s="9">
        <v>0</v>
      </c>
      <c r="H10" s="11">
        <f t="shared" si="1"/>
        <v>150000</v>
      </c>
      <c r="I10" s="13">
        <v>0</v>
      </c>
      <c r="J10" s="9">
        <v>0</v>
      </c>
      <c r="K10" s="12">
        <f t="shared" si="2"/>
        <v>0</v>
      </c>
      <c r="L10" s="9">
        <v>0</v>
      </c>
      <c r="M10" s="9">
        <v>0</v>
      </c>
      <c r="N10" s="9">
        <f t="shared" si="3"/>
        <v>0</v>
      </c>
      <c r="O10" s="13">
        <v>0</v>
      </c>
      <c r="P10" s="9">
        <v>0</v>
      </c>
      <c r="Q10" s="12">
        <f t="shared" si="4"/>
        <v>0</v>
      </c>
      <c r="R10" s="9">
        <v>0</v>
      </c>
      <c r="S10" s="9">
        <v>0</v>
      </c>
      <c r="T10" s="11">
        <f t="shared" si="5"/>
        <v>0</v>
      </c>
      <c r="U10" s="10">
        <v>0</v>
      </c>
      <c r="V10" s="9">
        <v>0</v>
      </c>
      <c r="W10" s="11">
        <f t="shared" si="6"/>
        <v>0</v>
      </c>
      <c r="X10" s="9"/>
      <c r="Y10" s="9"/>
    </row>
    <row r="11" spans="1:25" ht="11.25">
      <c r="A11" s="14">
        <v>5</v>
      </c>
      <c r="B11" s="14" t="s">
        <v>12</v>
      </c>
      <c r="C11" s="10">
        <f>250000-50000-200000</f>
        <v>0</v>
      </c>
      <c r="D11" s="9">
        <f>0+200000</f>
        <v>200000</v>
      </c>
      <c r="E11" s="11">
        <f t="shared" si="0"/>
        <v>200000</v>
      </c>
      <c r="F11" s="10">
        <f>300000+50000</f>
        <v>350000</v>
      </c>
      <c r="G11" s="9">
        <v>0</v>
      </c>
      <c r="H11" s="11">
        <f t="shared" si="1"/>
        <v>350000</v>
      </c>
      <c r="I11" s="13">
        <v>300000</v>
      </c>
      <c r="J11" s="9">
        <v>0</v>
      </c>
      <c r="K11" s="12">
        <f t="shared" si="2"/>
        <v>300000</v>
      </c>
      <c r="L11" s="9">
        <v>300000</v>
      </c>
      <c r="M11" s="9">
        <v>0</v>
      </c>
      <c r="N11" s="9">
        <f t="shared" si="3"/>
        <v>300000</v>
      </c>
      <c r="O11" s="13">
        <v>300000</v>
      </c>
      <c r="P11" s="9">
        <v>0</v>
      </c>
      <c r="Q11" s="12">
        <f t="shared" si="4"/>
        <v>300000</v>
      </c>
      <c r="R11" s="9">
        <v>300000</v>
      </c>
      <c r="S11" s="9">
        <v>0</v>
      </c>
      <c r="T11" s="11">
        <f t="shared" si="5"/>
        <v>300000</v>
      </c>
      <c r="U11" s="10">
        <v>0</v>
      </c>
      <c r="V11" s="9">
        <v>0</v>
      </c>
      <c r="W11" s="11">
        <f t="shared" si="6"/>
        <v>0</v>
      </c>
      <c r="X11" s="9"/>
      <c r="Y11" s="9"/>
    </row>
    <row r="12" spans="1:82" s="53" customFormat="1" ht="11.25">
      <c r="A12" s="69">
        <v>6</v>
      </c>
      <c r="B12" s="16" t="s">
        <v>5</v>
      </c>
      <c r="C12" s="70">
        <f>350000-70000-280000</f>
        <v>0</v>
      </c>
      <c r="D12" s="15">
        <f>0+250000</f>
        <v>250000</v>
      </c>
      <c r="E12" s="71">
        <f t="shared" si="0"/>
        <v>250000</v>
      </c>
      <c r="F12" s="70">
        <f>350000+100000</f>
        <v>450000</v>
      </c>
      <c r="G12" s="15">
        <v>0</v>
      </c>
      <c r="H12" s="71">
        <f t="shared" si="1"/>
        <v>450000</v>
      </c>
      <c r="I12" s="15">
        <v>350000</v>
      </c>
      <c r="J12" s="15">
        <v>0</v>
      </c>
      <c r="K12" s="72">
        <f t="shared" si="2"/>
        <v>350000</v>
      </c>
      <c r="L12" s="15">
        <v>400000</v>
      </c>
      <c r="M12" s="15">
        <v>0</v>
      </c>
      <c r="N12" s="15">
        <f t="shared" si="3"/>
        <v>400000</v>
      </c>
      <c r="O12" s="73">
        <v>400000</v>
      </c>
      <c r="P12" s="15">
        <v>0</v>
      </c>
      <c r="Q12" s="72">
        <f t="shared" si="4"/>
        <v>400000</v>
      </c>
      <c r="R12" s="15">
        <v>400000</v>
      </c>
      <c r="S12" s="15">
        <v>0</v>
      </c>
      <c r="T12" s="71">
        <f t="shared" si="5"/>
        <v>400000</v>
      </c>
      <c r="U12" s="70">
        <v>0</v>
      </c>
      <c r="V12" s="15">
        <v>0</v>
      </c>
      <c r="W12" s="71">
        <f t="shared" si="6"/>
        <v>0</v>
      </c>
      <c r="X12" s="9"/>
      <c r="Y12" s="9"/>
      <c r="Z12" s="2"/>
      <c r="AA12" s="2"/>
      <c r="AB12" s="2"/>
      <c r="AC12" s="2"/>
      <c r="AD12" s="37"/>
      <c r="AE12" s="2"/>
      <c r="AF12" s="2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</row>
    <row r="13" spans="1:25" ht="11.25">
      <c r="A13" s="6">
        <v>7</v>
      </c>
      <c r="B13" s="6" t="s">
        <v>6</v>
      </c>
      <c r="C13" s="10">
        <v>224000</v>
      </c>
      <c r="D13" s="9">
        <v>0</v>
      </c>
      <c r="E13" s="11">
        <f t="shared" si="0"/>
        <v>224000</v>
      </c>
      <c r="F13" s="10">
        <v>200000</v>
      </c>
      <c r="G13" s="9">
        <v>0</v>
      </c>
      <c r="H13" s="11">
        <f t="shared" si="1"/>
        <v>200000</v>
      </c>
      <c r="I13" s="13">
        <v>200000</v>
      </c>
      <c r="J13" s="9">
        <v>0</v>
      </c>
      <c r="K13" s="12">
        <f t="shared" si="2"/>
        <v>200000</v>
      </c>
      <c r="L13" s="9">
        <v>200000</v>
      </c>
      <c r="M13" s="9">
        <v>0</v>
      </c>
      <c r="N13" s="9">
        <f t="shared" si="3"/>
        <v>200000</v>
      </c>
      <c r="O13" s="13">
        <v>200000</v>
      </c>
      <c r="P13" s="9">
        <v>0</v>
      </c>
      <c r="Q13" s="12">
        <f t="shared" si="4"/>
        <v>200000</v>
      </c>
      <c r="R13" s="9">
        <v>200000</v>
      </c>
      <c r="S13" s="9">
        <v>0</v>
      </c>
      <c r="T13" s="11">
        <f t="shared" si="5"/>
        <v>200000</v>
      </c>
      <c r="U13" s="10">
        <v>0</v>
      </c>
      <c r="V13" s="9">
        <v>0</v>
      </c>
      <c r="W13" s="11">
        <f t="shared" si="6"/>
        <v>0</v>
      </c>
      <c r="X13" s="9"/>
      <c r="Y13" s="9"/>
    </row>
    <row r="14" spans="1:25" ht="11.25">
      <c r="A14" s="6">
        <v>8</v>
      </c>
      <c r="B14" s="6" t="s">
        <v>19</v>
      </c>
      <c r="C14" s="10">
        <v>0</v>
      </c>
      <c r="D14" s="9">
        <v>0</v>
      </c>
      <c r="E14" s="11">
        <f t="shared" si="0"/>
        <v>0</v>
      </c>
      <c r="F14" s="10">
        <v>300000</v>
      </c>
      <c r="G14" s="9">
        <v>0</v>
      </c>
      <c r="H14" s="11">
        <f t="shared" si="1"/>
        <v>300000</v>
      </c>
      <c r="I14" s="13">
        <v>0</v>
      </c>
      <c r="J14" s="9">
        <v>0</v>
      </c>
      <c r="K14" s="12">
        <f t="shared" si="2"/>
        <v>0</v>
      </c>
      <c r="L14" s="9">
        <v>0</v>
      </c>
      <c r="M14" s="9">
        <v>0</v>
      </c>
      <c r="N14" s="9">
        <f t="shared" si="3"/>
        <v>0</v>
      </c>
      <c r="O14" s="13">
        <v>0</v>
      </c>
      <c r="P14" s="9">
        <v>0</v>
      </c>
      <c r="Q14" s="12">
        <f t="shared" si="4"/>
        <v>0</v>
      </c>
      <c r="R14" s="9">
        <v>0</v>
      </c>
      <c r="S14" s="9">
        <v>0</v>
      </c>
      <c r="T14" s="11">
        <f t="shared" si="5"/>
        <v>0</v>
      </c>
      <c r="U14" s="10">
        <v>0</v>
      </c>
      <c r="V14" s="9">
        <v>0</v>
      </c>
      <c r="W14" s="11">
        <f t="shared" si="6"/>
        <v>0</v>
      </c>
      <c r="X14" s="9"/>
      <c r="Y14" s="9"/>
    </row>
    <row r="15" spans="1:82" s="53" customFormat="1" ht="11.25">
      <c r="A15" s="69">
        <v>9</v>
      </c>
      <c r="B15" s="16" t="s">
        <v>13</v>
      </c>
      <c r="C15" s="70">
        <v>0</v>
      </c>
      <c r="D15" s="15">
        <v>0</v>
      </c>
      <c r="E15" s="71">
        <f t="shared" si="0"/>
        <v>0</v>
      </c>
      <c r="F15" s="70">
        <v>500000</v>
      </c>
      <c r="G15" s="15">
        <v>0</v>
      </c>
      <c r="H15" s="71">
        <f t="shared" si="1"/>
        <v>500000</v>
      </c>
      <c r="I15" s="15">
        <v>0</v>
      </c>
      <c r="J15" s="15">
        <v>0</v>
      </c>
      <c r="K15" s="72">
        <f t="shared" si="2"/>
        <v>0</v>
      </c>
      <c r="L15" s="15">
        <v>0</v>
      </c>
      <c r="M15" s="15">
        <v>0</v>
      </c>
      <c r="N15" s="15">
        <f t="shared" si="3"/>
        <v>0</v>
      </c>
      <c r="O15" s="73">
        <v>0</v>
      </c>
      <c r="P15" s="15">
        <v>0</v>
      </c>
      <c r="Q15" s="72">
        <f t="shared" si="4"/>
        <v>0</v>
      </c>
      <c r="R15" s="15">
        <v>0</v>
      </c>
      <c r="S15" s="15">
        <v>0</v>
      </c>
      <c r="T15" s="71">
        <f t="shared" si="5"/>
        <v>0</v>
      </c>
      <c r="U15" s="70">
        <v>0</v>
      </c>
      <c r="V15" s="15">
        <v>0</v>
      </c>
      <c r="W15" s="71">
        <f t="shared" si="6"/>
        <v>0</v>
      </c>
      <c r="X15" s="9"/>
      <c r="Y15" s="9"/>
      <c r="Z15" s="2"/>
      <c r="AA15" s="2"/>
      <c r="AB15" s="2"/>
      <c r="AC15" s="2"/>
      <c r="AD15" s="37"/>
      <c r="AE15" s="2"/>
      <c r="AF15" s="2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</row>
    <row r="16" spans="1:25" ht="11.25">
      <c r="A16" s="6">
        <v>10</v>
      </c>
      <c r="B16" s="6" t="s">
        <v>14</v>
      </c>
      <c r="C16" s="10">
        <v>40000</v>
      </c>
      <c r="D16" s="9">
        <v>0</v>
      </c>
      <c r="E16" s="11">
        <f t="shared" si="0"/>
        <v>40000</v>
      </c>
      <c r="F16" s="10">
        <v>0</v>
      </c>
      <c r="G16" s="9">
        <v>0</v>
      </c>
      <c r="H16" s="11">
        <f t="shared" si="1"/>
        <v>0</v>
      </c>
      <c r="I16" s="13">
        <v>0</v>
      </c>
      <c r="J16" s="9">
        <v>0</v>
      </c>
      <c r="K16" s="12">
        <f t="shared" si="2"/>
        <v>0</v>
      </c>
      <c r="L16" s="9">
        <v>0</v>
      </c>
      <c r="M16" s="9">
        <v>0</v>
      </c>
      <c r="N16" s="9">
        <f t="shared" si="3"/>
        <v>0</v>
      </c>
      <c r="O16" s="13">
        <v>0</v>
      </c>
      <c r="P16" s="9">
        <v>0</v>
      </c>
      <c r="Q16" s="12">
        <f t="shared" si="4"/>
        <v>0</v>
      </c>
      <c r="R16" s="9">
        <v>0</v>
      </c>
      <c r="S16" s="9">
        <v>0</v>
      </c>
      <c r="T16" s="11">
        <f t="shared" si="5"/>
        <v>0</v>
      </c>
      <c r="U16" s="10">
        <v>0</v>
      </c>
      <c r="V16" s="9">
        <v>0</v>
      </c>
      <c r="W16" s="11">
        <f t="shared" si="6"/>
        <v>0</v>
      </c>
      <c r="X16" s="9"/>
      <c r="Y16" s="9"/>
    </row>
    <row r="17" spans="1:25" ht="11.25">
      <c r="A17" s="14">
        <v>11</v>
      </c>
      <c r="B17" s="14" t="s">
        <v>11</v>
      </c>
      <c r="C17" s="10">
        <f>247600-19600-114000</f>
        <v>114000</v>
      </c>
      <c r="D17" s="9">
        <v>0</v>
      </c>
      <c r="E17" s="11">
        <f t="shared" si="0"/>
        <v>114000</v>
      </c>
      <c r="F17" s="10">
        <f>139900+19600+114000</f>
        <v>273500</v>
      </c>
      <c r="G17" s="9">
        <v>0</v>
      </c>
      <c r="H17" s="11">
        <f t="shared" si="1"/>
        <v>273500</v>
      </c>
      <c r="I17" s="13">
        <v>50000</v>
      </c>
      <c r="J17" s="9">
        <v>0</v>
      </c>
      <c r="K17" s="12">
        <f t="shared" si="2"/>
        <v>50000</v>
      </c>
      <c r="L17" s="9">
        <v>50000</v>
      </c>
      <c r="M17" s="9">
        <v>0</v>
      </c>
      <c r="N17" s="9">
        <f t="shared" si="3"/>
        <v>50000</v>
      </c>
      <c r="O17" s="13">
        <v>50000</v>
      </c>
      <c r="P17" s="9">
        <v>0</v>
      </c>
      <c r="Q17" s="12">
        <f t="shared" si="4"/>
        <v>50000</v>
      </c>
      <c r="R17" s="9">
        <v>50000</v>
      </c>
      <c r="S17" s="9">
        <v>0</v>
      </c>
      <c r="T17" s="11">
        <f t="shared" si="5"/>
        <v>50000</v>
      </c>
      <c r="U17" s="10">
        <v>0</v>
      </c>
      <c r="V17" s="9">
        <v>0</v>
      </c>
      <c r="W17" s="11">
        <f t="shared" si="6"/>
        <v>0</v>
      </c>
      <c r="X17" s="6"/>
      <c r="Y17" s="9"/>
    </row>
    <row r="18" spans="1:25" ht="11.25">
      <c r="A18" s="69">
        <v>12</v>
      </c>
      <c r="B18" s="16" t="s">
        <v>28</v>
      </c>
      <c r="C18" s="70">
        <v>100000</v>
      </c>
      <c r="D18" s="15">
        <v>0</v>
      </c>
      <c r="E18" s="71">
        <f t="shared" si="0"/>
        <v>100000</v>
      </c>
      <c r="F18" s="70">
        <v>0</v>
      </c>
      <c r="G18" s="15">
        <v>0</v>
      </c>
      <c r="H18" s="71">
        <f t="shared" si="1"/>
        <v>0</v>
      </c>
      <c r="I18" s="74">
        <v>0</v>
      </c>
      <c r="J18" s="75">
        <v>0</v>
      </c>
      <c r="K18" s="76">
        <f t="shared" si="2"/>
        <v>0</v>
      </c>
      <c r="L18" s="75">
        <v>0</v>
      </c>
      <c r="M18" s="75">
        <v>0</v>
      </c>
      <c r="N18" s="75">
        <f t="shared" si="3"/>
        <v>0</v>
      </c>
      <c r="O18" s="77">
        <v>0</v>
      </c>
      <c r="P18" s="75">
        <v>0</v>
      </c>
      <c r="Q18" s="76">
        <f t="shared" si="4"/>
        <v>0</v>
      </c>
      <c r="R18" s="75">
        <v>0</v>
      </c>
      <c r="S18" s="75">
        <v>0</v>
      </c>
      <c r="T18" s="78">
        <f t="shared" si="5"/>
        <v>0</v>
      </c>
      <c r="U18" s="74">
        <v>0</v>
      </c>
      <c r="V18" s="75">
        <v>0</v>
      </c>
      <c r="W18" s="78">
        <f t="shared" si="6"/>
        <v>0</v>
      </c>
      <c r="X18" s="6"/>
      <c r="Y18" s="9"/>
    </row>
    <row r="19" spans="1:31" ht="12" thickBot="1">
      <c r="A19" s="6"/>
      <c r="B19" s="6" t="s">
        <v>9</v>
      </c>
      <c r="C19" s="17">
        <f>SUM(C7:C17)</f>
        <v>4318800</v>
      </c>
      <c r="D19" s="18">
        <f>SUM(D7:D17)</f>
        <v>450000</v>
      </c>
      <c r="E19" s="18">
        <f>SUM(E7:E17)</f>
        <v>4768800</v>
      </c>
      <c r="F19" s="23">
        <f aca="true" t="shared" si="7" ref="F19:W19">SUM(F7:F18)</f>
        <v>5316900</v>
      </c>
      <c r="G19" s="24">
        <f t="shared" si="7"/>
        <v>0</v>
      </c>
      <c r="H19" s="25">
        <f t="shared" si="7"/>
        <v>5316900</v>
      </c>
      <c r="I19" s="19">
        <f t="shared" si="7"/>
        <v>3207000</v>
      </c>
      <c r="J19" s="20">
        <f t="shared" si="7"/>
        <v>0</v>
      </c>
      <c r="K19" s="21">
        <f t="shared" si="7"/>
        <v>3207000</v>
      </c>
      <c r="L19" s="19">
        <f t="shared" si="7"/>
        <v>3472700</v>
      </c>
      <c r="M19" s="20">
        <f t="shared" si="7"/>
        <v>0</v>
      </c>
      <c r="N19" s="21">
        <f t="shared" si="7"/>
        <v>3472700</v>
      </c>
      <c r="O19" s="19">
        <f t="shared" si="7"/>
        <v>3699000</v>
      </c>
      <c r="P19" s="20">
        <f t="shared" si="7"/>
        <v>0</v>
      </c>
      <c r="Q19" s="21">
        <f t="shared" si="7"/>
        <v>3699000</v>
      </c>
      <c r="R19" s="19">
        <f t="shared" si="7"/>
        <v>3948000</v>
      </c>
      <c r="S19" s="20">
        <f t="shared" si="7"/>
        <v>0</v>
      </c>
      <c r="T19" s="21">
        <f t="shared" si="7"/>
        <v>3948000</v>
      </c>
      <c r="U19" s="19">
        <f t="shared" si="7"/>
        <v>0</v>
      </c>
      <c r="V19" s="20">
        <f t="shared" si="7"/>
        <v>0</v>
      </c>
      <c r="W19" s="21">
        <f t="shared" si="7"/>
        <v>0</v>
      </c>
      <c r="X19" s="9"/>
      <c r="Y19" s="9"/>
      <c r="AE19" s="60"/>
    </row>
    <row r="20" spans="1:25" ht="11.25">
      <c r="A20" s="6"/>
      <c r="B20" s="6" t="s">
        <v>37</v>
      </c>
      <c r="C20" s="6"/>
      <c r="D20" s="6"/>
      <c r="E20" s="6"/>
      <c r="F20" s="6">
        <f>F19</f>
        <v>5316900</v>
      </c>
      <c r="G20" s="6"/>
      <c r="H20" s="6"/>
      <c r="I20" s="6">
        <f>F20+I19</f>
        <v>8523900</v>
      </c>
      <c r="J20" s="6"/>
      <c r="K20" s="8"/>
      <c r="L20" s="6">
        <f>I20+L19</f>
        <v>11996600</v>
      </c>
      <c r="M20" s="6"/>
      <c r="N20" s="6"/>
      <c r="O20" s="6">
        <f>L20+O19</f>
        <v>15695600</v>
      </c>
      <c r="P20" s="6"/>
      <c r="Q20" s="6"/>
      <c r="R20" s="22">
        <f>O20+R19</f>
        <v>19643600</v>
      </c>
      <c r="S20" s="6" t="s">
        <v>38</v>
      </c>
      <c r="T20" s="6"/>
      <c r="U20" s="6"/>
      <c r="V20" s="6"/>
      <c r="W20" s="6"/>
      <c r="X20" s="9">
        <f>F19+I19+L19+O19+R19</f>
        <v>19643600</v>
      </c>
      <c r="Y20" s="9" t="s">
        <v>20</v>
      </c>
    </row>
    <row r="21" ht="11.25">
      <c r="K21" s="2"/>
    </row>
    <row r="22" ht="12" thickBot="1"/>
    <row r="23" spans="3:26" ht="12.75">
      <c r="C23" s="64"/>
      <c r="D23" s="64"/>
      <c r="E23" s="41"/>
      <c r="F23" s="43" t="s">
        <v>15</v>
      </c>
      <c r="G23" s="44"/>
      <c r="H23" s="46"/>
      <c r="I23" s="44" t="s">
        <v>16</v>
      </c>
      <c r="J23" s="44"/>
      <c r="K23" s="46"/>
      <c r="L23" s="43" t="s">
        <v>17</v>
      </c>
      <c r="M23" s="44"/>
      <c r="N23" s="46"/>
      <c r="O23" s="43" t="s">
        <v>18</v>
      </c>
      <c r="P23" s="44"/>
      <c r="Q23" s="46"/>
      <c r="R23" s="79" t="s">
        <v>29</v>
      </c>
      <c r="S23" s="80"/>
      <c r="T23" s="81"/>
      <c r="U23" s="79" t="s">
        <v>32</v>
      </c>
      <c r="V23" s="80"/>
      <c r="W23" s="81"/>
      <c r="X23" s="79" t="s">
        <v>33</v>
      </c>
      <c r="Y23" s="80"/>
      <c r="Z23" s="81"/>
    </row>
    <row r="24" spans="2:26" ht="15.75" thickBot="1">
      <c r="B24" s="42" t="s">
        <v>31</v>
      </c>
      <c r="C24" s="65"/>
      <c r="D24" s="65"/>
      <c r="E24" s="65"/>
      <c r="F24" s="48" t="s">
        <v>36</v>
      </c>
      <c r="G24" s="49" t="s">
        <v>3</v>
      </c>
      <c r="H24" s="50" t="s">
        <v>0</v>
      </c>
      <c r="I24" s="48" t="s">
        <v>36</v>
      </c>
      <c r="J24" s="49" t="s">
        <v>3</v>
      </c>
      <c r="K24" s="50" t="s">
        <v>0</v>
      </c>
      <c r="L24" s="48" t="s">
        <v>36</v>
      </c>
      <c r="M24" s="49" t="s">
        <v>3</v>
      </c>
      <c r="N24" s="50" t="s">
        <v>0</v>
      </c>
      <c r="O24" s="48" t="s">
        <v>36</v>
      </c>
      <c r="P24" s="49" t="s">
        <v>3</v>
      </c>
      <c r="Q24" s="50" t="s">
        <v>0</v>
      </c>
      <c r="R24" s="48" t="s">
        <v>36</v>
      </c>
      <c r="S24" s="49" t="s">
        <v>3</v>
      </c>
      <c r="T24" s="50" t="s">
        <v>0</v>
      </c>
      <c r="U24" s="48" t="s">
        <v>36</v>
      </c>
      <c r="V24" s="49" t="s">
        <v>3</v>
      </c>
      <c r="W24" s="50" t="s">
        <v>0</v>
      </c>
      <c r="X24" s="48" t="s">
        <v>36</v>
      </c>
      <c r="Y24" s="49" t="s">
        <v>3</v>
      </c>
      <c r="Z24" s="50" t="s">
        <v>0</v>
      </c>
    </row>
    <row r="25" spans="3:26" ht="11.25">
      <c r="C25" s="2"/>
      <c r="D25" s="2"/>
      <c r="E25" s="2"/>
      <c r="F25" s="1"/>
      <c r="G25" s="2"/>
      <c r="H25" s="3"/>
      <c r="I25" s="2"/>
      <c r="J25" s="2"/>
      <c r="K25" s="4"/>
      <c r="L25" s="2"/>
      <c r="M25" s="2"/>
      <c r="N25" s="2"/>
      <c r="O25" s="5"/>
      <c r="P25" s="2"/>
      <c r="Q25" s="4"/>
      <c r="R25" s="2"/>
      <c r="S25" s="2"/>
      <c r="T25" s="3"/>
      <c r="U25" s="1"/>
      <c r="V25" s="2"/>
      <c r="W25" s="3"/>
      <c r="X25" s="1"/>
      <c r="Z25" s="3"/>
    </row>
    <row r="26" spans="1:26" ht="11.25">
      <c r="A26" s="51" t="str">
        <f>A6</f>
        <v>Information Technology:</v>
      </c>
      <c r="C26" s="2"/>
      <c r="D26" s="2"/>
      <c r="E26" s="2"/>
      <c r="F26" s="1"/>
      <c r="G26" s="2"/>
      <c r="H26" s="3"/>
      <c r="I26" s="2"/>
      <c r="J26" s="2"/>
      <c r="K26" s="4"/>
      <c r="L26" s="2"/>
      <c r="M26" s="2"/>
      <c r="N26" s="2"/>
      <c r="O26" s="5"/>
      <c r="P26" s="2"/>
      <c r="Q26" s="4"/>
      <c r="R26" s="2"/>
      <c r="S26" s="2"/>
      <c r="T26" s="3"/>
      <c r="U26" s="1"/>
      <c r="V26" s="2"/>
      <c r="W26" s="3"/>
      <c r="X26" s="1"/>
      <c r="Z26" s="3"/>
    </row>
    <row r="27" spans="1:26" ht="11.25">
      <c r="A27" s="59">
        <f>A7</f>
        <v>1</v>
      </c>
      <c r="B27" s="59" t="str">
        <f>B7</f>
        <v>Hardware and Software Upgrades</v>
      </c>
      <c r="C27" s="2"/>
      <c r="D27" s="2"/>
      <c r="E27" s="2"/>
      <c r="F27" s="1">
        <v>2600000</v>
      </c>
      <c r="G27" s="2">
        <f>G7</f>
        <v>0</v>
      </c>
      <c r="H27" s="3">
        <f aca="true" t="shared" si="8" ref="H27:H37">SUM(F27:G27)</f>
        <v>2600000</v>
      </c>
      <c r="I27" s="2">
        <v>2173000</v>
      </c>
      <c r="J27" s="2">
        <f>J7</f>
        <v>0</v>
      </c>
      <c r="K27" s="4">
        <f aca="true" t="shared" si="9" ref="K27:K37">SUM(I27:J27)</f>
        <v>2173000</v>
      </c>
      <c r="L27" s="2">
        <v>2200000</v>
      </c>
      <c r="M27" s="2">
        <f>+M7</f>
        <v>0</v>
      </c>
      <c r="N27" s="2">
        <f aca="true" t="shared" si="10" ref="N27:N37">SUM(L27:M27)</f>
        <v>2200000</v>
      </c>
      <c r="O27" s="5">
        <v>2200000</v>
      </c>
      <c r="P27" s="2">
        <f>+P7</f>
        <v>0</v>
      </c>
      <c r="Q27" s="4">
        <f aca="true" t="shared" si="11" ref="Q27:Q37">SUM(O27:P27)</f>
        <v>2200000</v>
      </c>
      <c r="R27" s="2">
        <v>2200000</v>
      </c>
      <c r="S27" s="2">
        <f>+S7</f>
        <v>0</v>
      </c>
      <c r="T27" s="3">
        <f aca="true" t="shared" si="12" ref="T27:T37">SUM(R27:S27)</f>
        <v>2200000</v>
      </c>
      <c r="U27" s="1">
        <v>2200000</v>
      </c>
      <c r="V27" s="2">
        <v>0</v>
      </c>
      <c r="W27" s="3">
        <f aca="true" t="shared" si="13" ref="W27:W37">U27+V27</f>
        <v>2200000</v>
      </c>
      <c r="X27" s="1">
        <v>0</v>
      </c>
      <c r="Y27" s="2">
        <v>0</v>
      </c>
      <c r="Z27" s="3">
        <f aca="true" t="shared" si="14" ref="Z27:Z37">X27+Y27</f>
        <v>0</v>
      </c>
    </row>
    <row r="28" spans="1:26" ht="11.25">
      <c r="A28" s="59">
        <f aca="true" t="shared" si="15" ref="A28:B38">A8</f>
        <v>2</v>
      </c>
      <c r="B28" s="59" t="str">
        <f t="shared" si="15"/>
        <v>Network Security</v>
      </c>
      <c r="C28" s="2"/>
      <c r="D28" s="2"/>
      <c r="E28" s="2"/>
      <c r="F28" s="1">
        <v>291000</v>
      </c>
      <c r="G28" s="2">
        <f aca="true" t="shared" si="16" ref="G28:G38">G8</f>
        <v>0</v>
      </c>
      <c r="H28" s="3">
        <f t="shared" si="8"/>
        <v>291000</v>
      </c>
      <c r="I28" s="2">
        <f aca="true" t="shared" si="17" ref="I28:J38">I8</f>
        <v>250000</v>
      </c>
      <c r="J28" s="2">
        <f t="shared" si="17"/>
        <v>0</v>
      </c>
      <c r="K28" s="4">
        <f t="shared" si="9"/>
        <v>250000</v>
      </c>
      <c r="L28" s="2">
        <v>250000</v>
      </c>
      <c r="M28" s="2">
        <f aca="true" t="shared" si="18" ref="L28:M38">+M8</f>
        <v>0</v>
      </c>
      <c r="N28" s="2">
        <f t="shared" si="10"/>
        <v>250000</v>
      </c>
      <c r="O28" s="5">
        <v>250000</v>
      </c>
      <c r="P28" s="2">
        <f aca="true" t="shared" si="19" ref="O28:P38">+P8</f>
        <v>0</v>
      </c>
      <c r="Q28" s="4">
        <f t="shared" si="11"/>
        <v>250000</v>
      </c>
      <c r="R28" s="2">
        <v>250000</v>
      </c>
      <c r="S28" s="2">
        <f aca="true" t="shared" si="20" ref="S28:S38">+S8</f>
        <v>0</v>
      </c>
      <c r="T28" s="3">
        <f t="shared" si="12"/>
        <v>250000</v>
      </c>
      <c r="U28" s="1">
        <v>250000</v>
      </c>
      <c r="V28" s="2">
        <v>0</v>
      </c>
      <c r="W28" s="3">
        <f t="shared" si="13"/>
        <v>250000</v>
      </c>
      <c r="X28" s="1">
        <v>0</v>
      </c>
      <c r="Y28" s="2">
        <v>0</v>
      </c>
      <c r="Z28" s="3">
        <f t="shared" si="14"/>
        <v>0</v>
      </c>
    </row>
    <row r="29" spans="1:256" s="53" customFormat="1" ht="11.25">
      <c r="A29" s="52">
        <f t="shared" si="15"/>
        <v>3</v>
      </c>
      <c r="B29" s="53" t="str">
        <f t="shared" si="15"/>
        <v>Property Assessment System</v>
      </c>
      <c r="C29" s="54"/>
      <c r="D29" s="55"/>
      <c r="E29" s="56"/>
      <c r="F29" s="54">
        <v>756000</v>
      </c>
      <c r="G29" s="55">
        <f t="shared" si="16"/>
        <v>0</v>
      </c>
      <c r="H29" s="56">
        <f t="shared" si="8"/>
        <v>756000</v>
      </c>
      <c r="I29" s="55">
        <f t="shared" si="17"/>
        <v>0</v>
      </c>
      <c r="J29" s="55">
        <f t="shared" si="17"/>
        <v>0</v>
      </c>
      <c r="K29" s="57">
        <f t="shared" si="9"/>
        <v>0</v>
      </c>
      <c r="L29" s="55">
        <f t="shared" si="18"/>
        <v>0</v>
      </c>
      <c r="M29" s="55">
        <f t="shared" si="18"/>
        <v>0</v>
      </c>
      <c r="N29" s="55">
        <f t="shared" si="10"/>
        <v>0</v>
      </c>
      <c r="O29" s="58">
        <f t="shared" si="19"/>
        <v>0</v>
      </c>
      <c r="P29" s="55">
        <f t="shared" si="19"/>
        <v>0</v>
      </c>
      <c r="Q29" s="57">
        <f t="shared" si="11"/>
        <v>0</v>
      </c>
      <c r="R29" s="55">
        <f aca="true" t="shared" si="21" ref="R29:R37">R9</f>
        <v>0</v>
      </c>
      <c r="S29" s="55">
        <f t="shared" si="20"/>
        <v>0</v>
      </c>
      <c r="T29" s="56">
        <f t="shared" si="12"/>
        <v>0</v>
      </c>
      <c r="U29" s="54">
        <v>0</v>
      </c>
      <c r="V29" s="55">
        <v>0</v>
      </c>
      <c r="W29" s="56">
        <f t="shared" si="13"/>
        <v>0</v>
      </c>
      <c r="X29" s="54">
        <v>0</v>
      </c>
      <c r="Y29" s="55">
        <v>0</v>
      </c>
      <c r="Z29" s="56">
        <f t="shared" si="14"/>
        <v>0</v>
      </c>
      <c r="AA29" s="2"/>
      <c r="AB29" s="2"/>
      <c r="AC29" s="2"/>
      <c r="AD29" s="37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</row>
    <row r="30" spans="1:26" ht="11.25">
      <c r="A30" s="59">
        <f t="shared" si="15"/>
        <v>4</v>
      </c>
      <c r="B30" s="59" t="str">
        <f t="shared" si="15"/>
        <v>Enterprise Financial System</v>
      </c>
      <c r="C30" s="2"/>
      <c r="D30" s="2"/>
      <c r="E30" s="2"/>
      <c r="F30" s="1">
        <v>150000</v>
      </c>
      <c r="G30" s="2">
        <f t="shared" si="16"/>
        <v>0</v>
      </c>
      <c r="H30" s="3">
        <f t="shared" si="8"/>
        <v>150000</v>
      </c>
      <c r="I30" s="2">
        <v>1250000</v>
      </c>
      <c r="J30" s="2">
        <f t="shared" si="17"/>
        <v>0</v>
      </c>
      <c r="K30" s="4">
        <f t="shared" si="9"/>
        <v>1250000</v>
      </c>
      <c r="L30" s="2">
        <f t="shared" si="18"/>
        <v>0</v>
      </c>
      <c r="M30" s="2">
        <f t="shared" si="18"/>
        <v>0</v>
      </c>
      <c r="N30" s="2">
        <f t="shared" si="10"/>
        <v>0</v>
      </c>
      <c r="O30" s="5">
        <f t="shared" si="19"/>
        <v>0</v>
      </c>
      <c r="P30" s="2">
        <f t="shared" si="19"/>
        <v>0</v>
      </c>
      <c r="Q30" s="4">
        <f t="shared" si="11"/>
        <v>0</v>
      </c>
      <c r="R30" s="2">
        <f t="shared" si="21"/>
        <v>0</v>
      </c>
      <c r="S30" s="2">
        <f t="shared" si="20"/>
        <v>0</v>
      </c>
      <c r="T30" s="3">
        <f t="shared" si="12"/>
        <v>0</v>
      </c>
      <c r="U30" s="1">
        <v>0</v>
      </c>
      <c r="V30" s="2">
        <v>0</v>
      </c>
      <c r="W30" s="3">
        <f t="shared" si="13"/>
        <v>0</v>
      </c>
      <c r="X30" s="1">
        <v>0</v>
      </c>
      <c r="Y30" s="2">
        <v>0</v>
      </c>
      <c r="Z30" s="3">
        <f t="shared" si="14"/>
        <v>0</v>
      </c>
    </row>
    <row r="31" spans="1:26" ht="11.25">
      <c r="A31" s="59">
        <f t="shared" si="15"/>
        <v>5</v>
      </c>
      <c r="B31" s="59" t="str">
        <f t="shared" si="15"/>
        <v>Mobile Computing Laptops</v>
      </c>
      <c r="C31" s="2"/>
      <c r="D31" s="2"/>
      <c r="E31" s="2"/>
      <c r="F31" s="1">
        <v>350000</v>
      </c>
      <c r="G31" s="2">
        <f t="shared" si="16"/>
        <v>0</v>
      </c>
      <c r="H31" s="3">
        <f t="shared" si="8"/>
        <v>350000</v>
      </c>
      <c r="I31" s="2">
        <v>200000</v>
      </c>
      <c r="J31" s="2">
        <f t="shared" si="17"/>
        <v>0</v>
      </c>
      <c r="K31" s="4">
        <f t="shared" si="9"/>
        <v>200000</v>
      </c>
      <c r="L31" s="2">
        <v>200000</v>
      </c>
      <c r="M31" s="2">
        <f t="shared" si="18"/>
        <v>0</v>
      </c>
      <c r="N31" s="2">
        <f t="shared" si="10"/>
        <v>200000</v>
      </c>
      <c r="O31" s="5">
        <v>200000</v>
      </c>
      <c r="P31" s="2">
        <f t="shared" si="19"/>
        <v>0</v>
      </c>
      <c r="Q31" s="4">
        <f t="shared" si="11"/>
        <v>200000</v>
      </c>
      <c r="R31" s="2">
        <v>200000</v>
      </c>
      <c r="S31" s="2">
        <f t="shared" si="20"/>
        <v>0</v>
      </c>
      <c r="T31" s="3">
        <f t="shared" si="12"/>
        <v>200000</v>
      </c>
      <c r="U31" s="1">
        <v>200000</v>
      </c>
      <c r="V31" s="2">
        <v>0</v>
      </c>
      <c r="W31" s="3">
        <f t="shared" si="13"/>
        <v>200000</v>
      </c>
      <c r="X31" s="1">
        <v>0</v>
      </c>
      <c r="Y31" s="2">
        <v>0</v>
      </c>
      <c r="Z31" s="3">
        <f t="shared" si="14"/>
        <v>0</v>
      </c>
    </row>
    <row r="32" spans="1:256" s="53" customFormat="1" ht="11.25">
      <c r="A32" s="52">
        <f t="shared" si="15"/>
        <v>6</v>
      </c>
      <c r="B32" s="53" t="str">
        <f t="shared" si="15"/>
        <v>Purchased Software Enhancements</v>
      </c>
      <c r="C32" s="54"/>
      <c r="D32" s="55"/>
      <c r="E32" s="56"/>
      <c r="F32" s="54">
        <v>450000</v>
      </c>
      <c r="G32" s="55">
        <f t="shared" si="16"/>
        <v>0</v>
      </c>
      <c r="H32" s="56">
        <f t="shared" si="8"/>
        <v>450000</v>
      </c>
      <c r="I32" s="55">
        <v>350000</v>
      </c>
      <c r="J32" s="55">
        <f t="shared" si="17"/>
        <v>0</v>
      </c>
      <c r="K32" s="57">
        <f t="shared" si="9"/>
        <v>350000</v>
      </c>
      <c r="L32" s="55">
        <f t="shared" si="18"/>
        <v>400000</v>
      </c>
      <c r="M32" s="55">
        <f t="shared" si="18"/>
        <v>0</v>
      </c>
      <c r="N32" s="55">
        <f t="shared" si="10"/>
        <v>400000</v>
      </c>
      <c r="O32" s="58">
        <f t="shared" si="19"/>
        <v>400000</v>
      </c>
      <c r="P32" s="55">
        <f t="shared" si="19"/>
        <v>0</v>
      </c>
      <c r="Q32" s="57">
        <f t="shared" si="11"/>
        <v>400000</v>
      </c>
      <c r="R32" s="55">
        <f t="shared" si="21"/>
        <v>400000</v>
      </c>
      <c r="S32" s="55">
        <f t="shared" si="20"/>
        <v>0</v>
      </c>
      <c r="T32" s="56">
        <f t="shared" si="12"/>
        <v>400000</v>
      </c>
      <c r="U32" s="54">
        <v>500000</v>
      </c>
      <c r="V32" s="55">
        <v>0</v>
      </c>
      <c r="W32" s="56">
        <f t="shared" si="13"/>
        <v>500000</v>
      </c>
      <c r="X32" s="54">
        <v>0</v>
      </c>
      <c r="Y32" s="55">
        <v>0</v>
      </c>
      <c r="Z32" s="56">
        <f t="shared" si="14"/>
        <v>0</v>
      </c>
      <c r="AA32" s="2"/>
      <c r="AB32" s="2"/>
      <c r="AC32" s="2"/>
      <c r="AD32" s="37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</row>
    <row r="33" spans="1:26" ht="11.25">
      <c r="A33" s="59">
        <f t="shared" si="15"/>
        <v>7</v>
      </c>
      <c r="B33" s="59" t="str">
        <f t="shared" si="15"/>
        <v>Expand Fiber and Wireless Network</v>
      </c>
      <c r="C33" s="2"/>
      <c r="D33" s="2"/>
      <c r="E33" s="2"/>
      <c r="F33" s="1">
        <v>240000</v>
      </c>
      <c r="G33" s="2">
        <f t="shared" si="16"/>
        <v>0</v>
      </c>
      <c r="H33" s="3">
        <f t="shared" si="8"/>
        <v>240000</v>
      </c>
      <c r="I33" s="2">
        <v>220000</v>
      </c>
      <c r="J33" s="2">
        <f t="shared" si="17"/>
        <v>0</v>
      </c>
      <c r="K33" s="4">
        <f t="shared" si="9"/>
        <v>220000</v>
      </c>
      <c r="L33" s="2">
        <v>220000</v>
      </c>
      <c r="M33" s="2">
        <f t="shared" si="18"/>
        <v>0</v>
      </c>
      <c r="N33" s="2">
        <f t="shared" si="10"/>
        <v>220000</v>
      </c>
      <c r="O33" s="5">
        <v>220000</v>
      </c>
      <c r="P33" s="2">
        <f t="shared" si="19"/>
        <v>0</v>
      </c>
      <c r="Q33" s="4">
        <f t="shared" si="11"/>
        <v>220000</v>
      </c>
      <c r="R33" s="2">
        <v>220000</v>
      </c>
      <c r="S33" s="2">
        <f t="shared" si="20"/>
        <v>0</v>
      </c>
      <c r="T33" s="3">
        <f t="shared" si="12"/>
        <v>220000</v>
      </c>
      <c r="U33" s="1">
        <v>220000</v>
      </c>
      <c r="V33" s="2">
        <v>0</v>
      </c>
      <c r="W33" s="3">
        <f t="shared" si="13"/>
        <v>220000</v>
      </c>
      <c r="X33" s="1">
        <v>0</v>
      </c>
      <c r="Y33" s="2">
        <v>0</v>
      </c>
      <c r="Z33" s="3">
        <f t="shared" si="14"/>
        <v>0</v>
      </c>
    </row>
    <row r="34" spans="1:26" ht="11.25">
      <c r="A34" s="59">
        <f t="shared" si="15"/>
        <v>8</v>
      </c>
      <c r="B34" s="59" t="str">
        <f t="shared" si="15"/>
        <v>Tax System Replacement</v>
      </c>
      <c r="C34" s="2"/>
      <c r="D34" s="2"/>
      <c r="E34" s="2"/>
      <c r="F34" s="1">
        <v>0</v>
      </c>
      <c r="G34" s="2">
        <f t="shared" si="16"/>
        <v>0</v>
      </c>
      <c r="H34" s="3">
        <f t="shared" si="8"/>
        <v>0</v>
      </c>
      <c r="I34" s="2">
        <v>300000</v>
      </c>
      <c r="J34" s="2">
        <f t="shared" si="17"/>
        <v>0</v>
      </c>
      <c r="K34" s="4">
        <f t="shared" si="9"/>
        <v>300000</v>
      </c>
      <c r="L34" s="2">
        <f t="shared" si="18"/>
        <v>0</v>
      </c>
      <c r="M34" s="2">
        <f t="shared" si="18"/>
        <v>0</v>
      </c>
      <c r="N34" s="2">
        <f t="shared" si="10"/>
        <v>0</v>
      </c>
      <c r="O34" s="5">
        <f t="shared" si="19"/>
        <v>0</v>
      </c>
      <c r="P34" s="2">
        <f t="shared" si="19"/>
        <v>0</v>
      </c>
      <c r="Q34" s="4">
        <f t="shared" si="11"/>
        <v>0</v>
      </c>
      <c r="R34" s="2">
        <f t="shared" si="21"/>
        <v>0</v>
      </c>
      <c r="S34" s="2">
        <f t="shared" si="20"/>
        <v>0</v>
      </c>
      <c r="T34" s="3">
        <f t="shared" si="12"/>
        <v>0</v>
      </c>
      <c r="U34" s="1">
        <v>0</v>
      </c>
      <c r="V34" s="2">
        <v>0</v>
      </c>
      <c r="W34" s="3">
        <f t="shared" si="13"/>
        <v>0</v>
      </c>
      <c r="X34" s="1">
        <v>0</v>
      </c>
      <c r="Y34" s="2">
        <v>0</v>
      </c>
      <c r="Z34" s="3">
        <f t="shared" si="14"/>
        <v>0</v>
      </c>
    </row>
    <row r="35" spans="1:256" s="53" customFormat="1" ht="11.25">
      <c r="A35" s="52">
        <f t="shared" si="15"/>
        <v>9</v>
      </c>
      <c r="B35" s="53" t="str">
        <f t="shared" si="15"/>
        <v>Legislative System</v>
      </c>
      <c r="C35" s="54"/>
      <c r="D35" s="55"/>
      <c r="E35" s="56"/>
      <c r="F35" s="54">
        <v>0</v>
      </c>
      <c r="G35" s="55">
        <f t="shared" si="16"/>
        <v>0</v>
      </c>
      <c r="H35" s="56">
        <f t="shared" si="8"/>
        <v>0</v>
      </c>
      <c r="I35" s="55">
        <v>500000</v>
      </c>
      <c r="J35" s="55">
        <f t="shared" si="17"/>
        <v>0</v>
      </c>
      <c r="K35" s="57">
        <f t="shared" si="9"/>
        <v>500000</v>
      </c>
      <c r="L35" s="55">
        <f t="shared" si="18"/>
        <v>0</v>
      </c>
      <c r="M35" s="55">
        <f t="shared" si="18"/>
        <v>0</v>
      </c>
      <c r="N35" s="55">
        <f t="shared" si="10"/>
        <v>0</v>
      </c>
      <c r="O35" s="58">
        <f t="shared" si="19"/>
        <v>0</v>
      </c>
      <c r="P35" s="55">
        <f t="shared" si="19"/>
        <v>0</v>
      </c>
      <c r="Q35" s="57">
        <f t="shared" si="11"/>
        <v>0</v>
      </c>
      <c r="R35" s="55">
        <f t="shared" si="21"/>
        <v>0</v>
      </c>
      <c r="S35" s="55">
        <f t="shared" si="20"/>
        <v>0</v>
      </c>
      <c r="T35" s="56">
        <f t="shared" si="12"/>
        <v>0</v>
      </c>
      <c r="U35" s="54">
        <v>0</v>
      </c>
      <c r="V35" s="55">
        <v>0</v>
      </c>
      <c r="W35" s="56">
        <f t="shared" si="13"/>
        <v>0</v>
      </c>
      <c r="X35" s="54">
        <v>0</v>
      </c>
      <c r="Y35" s="55">
        <v>0</v>
      </c>
      <c r="Z35" s="56">
        <f t="shared" si="14"/>
        <v>0</v>
      </c>
      <c r="AA35" s="2"/>
      <c r="AB35" s="2"/>
      <c r="AC35" s="2"/>
      <c r="AD35" s="37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  <c r="IV35" s="37"/>
    </row>
    <row r="36" spans="1:26" ht="11.25">
      <c r="A36" s="59">
        <f t="shared" si="15"/>
        <v>10</v>
      </c>
      <c r="B36" s="59" t="str">
        <f t="shared" si="15"/>
        <v>Tax System Changes</v>
      </c>
      <c r="C36" s="2"/>
      <c r="D36" s="2"/>
      <c r="E36" s="2"/>
      <c r="F36" s="1">
        <v>40000</v>
      </c>
      <c r="G36" s="2">
        <f t="shared" si="16"/>
        <v>0</v>
      </c>
      <c r="H36" s="3">
        <f t="shared" si="8"/>
        <v>40000</v>
      </c>
      <c r="I36" s="2">
        <f t="shared" si="17"/>
        <v>0</v>
      </c>
      <c r="J36" s="2">
        <f t="shared" si="17"/>
        <v>0</v>
      </c>
      <c r="K36" s="4">
        <f t="shared" si="9"/>
        <v>0</v>
      </c>
      <c r="L36" s="2">
        <f t="shared" si="18"/>
        <v>0</v>
      </c>
      <c r="M36" s="2">
        <f t="shared" si="18"/>
        <v>0</v>
      </c>
      <c r="N36" s="2">
        <f t="shared" si="10"/>
        <v>0</v>
      </c>
      <c r="O36" s="5">
        <f t="shared" si="19"/>
        <v>0</v>
      </c>
      <c r="P36" s="2">
        <f t="shared" si="19"/>
        <v>0</v>
      </c>
      <c r="Q36" s="4">
        <f t="shared" si="11"/>
        <v>0</v>
      </c>
      <c r="R36" s="2">
        <f t="shared" si="21"/>
        <v>0</v>
      </c>
      <c r="S36" s="2">
        <f t="shared" si="20"/>
        <v>0</v>
      </c>
      <c r="T36" s="3">
        <f t="shared" si="12"/>
        <v>0</v>
      </c>
      <c r="U36" s="1">
        <v>0</v>
      </c>
      <c r="V36" s="2">
        <v>0</v>
      </c>
      <c r="W36" s="3">
        <f t="shared" si="13"/>
        <v>0</v>
      </c>
      <c r="X36" s="1">
        <v>0</v>
      </c>
      <c r="Y36" s="2">
        <v>0</v>
      </c>
      <c r="Z36" s="3">
        <f t="shared" si="14"/>
        <v>0</v>
      </c>
    </row>
    <row r="37" spans="1:26" ht="11.25">
      <c r="A37" s="59">
        <f t="shared" si="15"/>
        <v>11</v>
      </c>
      <c r="B37" s="59" t="str">
        <f t="shared" si="15"/>
        <v>City Channel Improvements</v>
      </c>
      <c r="C37" s="2"/>
      <c r="D37" s="2"/>
      <c r="E37" s="2"/>
      <c r="F37" s="1">
        <v>213500</v>
      </c>
      <c r="G37" s="2">
        <f t="shared" si="16"/>
        <v>0</v>
      </c>
      <c r="H37" s="3">
        <f t="shared" si="8"/>
        <v>213500</v>
      </c>
      <c r="I37" s="2">
        <f t="shared" si="17"/>
        <v>50000</v>
      </c>
      <c r="J37" s="2">
        <f t="shared" si="17"/>
        <v>0</v>
      </c>
      <c r="K37" s="4">
        <f t="shared" si="9"/>
        <v>50000</v>
      </c>
      <c r="L37" s="2">
        <f t="shared" si="18"/>
        <v>50000</v>
      </c>
      <c r="M37" s="2">
        <f t="shared" si="18"/>
        <v>0</v>
      </c>
      <c r="N37" s="2">
        <f t="shared" si="10"/>
        <v>50000</v>
      </c>
      <c r="O37" s="5">
        <f t="shared" si="19"/>
        <v>50000</v>
      </c>
      <c r="P37" s="2">
        <f t="shared" si="19"/>
        <v>0</v>
      </c>
      <c r="Q37" s="4">
        <f t="shared" si="11"/>
        <v>50000</v>
      </c>
      <c r="R37" s="2">
        <f t="shared" si="21"/>
        <v>50000</v>
      </c>
      <c r="S37" s="2">
        <f t="shared" si="20"/>
        <v>0</v>
      </c>
      <c r="T37" s="3">
        <f t="shared" si="12"/>
        <v>50000</v>
      </c>
      <c r="U37" s="1">
        <v>150000</v>
      </c>
      <c r="V37" s="2">
        <v>0</v>
      </c>
      <c r="W37" s="3">
        <f t="shared" si="13"/>
        <v>150000</v>
      </c>
      <c r="X37" s="1">
        <v>0</v>
      </c>
      <c r="Y37" s="2">
        <v>0</v>
      </c>
      <c r="Z37" s="3">
        <f t="shared" si="14"/>
        <v>0</v>
      </c>
    </row>
    <row r="38" spans="1:256" s="53" customFormat="1" ht="11.25">
      <c r="A38" s="52">
        <f t="shared" si="15"/>
        <v>12</v>
      </c>
      <c r="B38" s="53" t="str">
        <f t="shared" si="15"/>
        <v>Surveillance Camera System</v>
      </c>
      <c r="C38" s="54"/>
      <c r="D38" s="55"/>
      <c r="E38" s="56"/>
      <c r="F38" s="54">
        <v>100000</v>
      </c>
      <c r="G38" s="55">
        <f t="shared" si="16"/>
        <v>0</v>
      </c>
      <c r="H38" s="56">
        <f>SUM(F38:G38)</f>
        <v>100000</v>
      </c>
      <c r="I38" s="55">
        <v>100000</v>
      </c>
      <c r="J38" s="55">
        <f t="shared" si="17"/>
        <v>0</v>
      </c>
      <c r="K38" s="57">
        <f>SUM(I38:J38)</f>
        <v>100000</v>
      </c>
      <c r="L38" s="55">
        <v>100000</v>
      </c>
      <c r="M38" s="55">
        <f t="shared" si="18"/>
        <v>0</v>
      </c>
      <c r="N38" s="55">
        <f>SUM(L38:M38)</f>
        <v>100000</v>
      </c>
      <c r="O38" s="58">
        <v>100000</v>
      </c>
      <c r="P38" s="55">
        <f t="shared" si="19"/>
        <v>0</v>
      </c>
      <c r="Q38" s="57">
        <f>SUM(O38:P38)</f>
        <v>100000</v>
      </c>
      <c r="R38" s="55">
        <v>100000</v>
      </c>
      <c r="S38" s="55">
        <f t="shared" si="20"/>
        <v>0</v>
      </c>
      <c r="T38" s="56">
        <f>SUM(R38:S38)</f>
        <v>100000</v>
      </c>
      <c r="U38" s="54">
        <v>100000</v>
      </c>
      <c r="V38" s="55">
        <v>0</v>
      </c>
      <c r="W38" s="56">
        <f>U38+V38</f>
        <v>100000</v>
      </c>
      <c r="X38" s="54">
        <v>0</v>
      </c>
      <c r="Y38" s="55">
        <v>0</v>
      </c>
      <c r="Z38" s="56">
        <f>X38+Y38</f>
        <v>0</v>
      </c>
      <c r="AA38" s="2"/>
      <c r="AB38" s="2"/>
      <c r="AC38" s="2"/>
      <c r="AD38" s="37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  <c r="IV38" s="37"/>
    </row>
    <row r="39" spans="2:26" ht="12" thickBot="1">
      <c r="B39" s="37" t="s">
        <v>9</v>
      </c>
      <c r="C39" s="2"/>
      <c r="D39" s="2"/>
      <c r="E39" s="2"/>
      <c r="F39" s="61">
        <f aca="true" t="shared" si="22" ref="F39:Z39">SUM(F27:F38)</f>
        <v>5190500</v>
      </c>
      <c r="G39" s="62">
        <f t="shared" si="22"/>
        <v>0</v>
      </c>
      <c r="H39" s="63">
        <f t="shared" si="22"/>
        <v>5190500</v>
      </c>
      <c r="I39" s="61">
        <f t="shared" si="22"/>
        <v>5393000</v>
      </c>
      <c r="J39" s="62">
        <f t="shared" si="22"/>
        <v>0</v>
      </c>
      <c r="K39" s="63">
        <f t="shared" si="22"/>
        <v>5393000</v>
      </c>
      <c r="L39" s="61">
        <f t="shared" si="22"/>
        <v>3420000</v>
      </c>
      <c r="M39" s="62">
        <f t="shared" si="22"/>
        <v>0</v>
      </c>
      <c r="N39" s="63">
        <f t="shared" si="22"/>
        <v>3420000</v>
      </c>
      <c r="O39" s="61">
        <f t="shared" si="22"/>
        <v>3420000</v>
      </c>
      <c r="P39" s="62">
        <f t="shared" si="22"/>
        <v>0</v>
      </c>
      <c r="Q39" s="63">
        <f t="shared" si="22"/>
        <v>3420000</v>
      </c>
      <c r="R39" s="61">
        <f t="shared" si="22"/>
        <v>3420000</v>
      </c>
      <c r="S39" s="62">
        <f t="shared" si="22"/>
        <v>0</v>
      </c>
      <c r="T39" s="63">
        <f t="shared" si="22"/>
        <v>3420000</v>
      </c>
      <c r="U39" s="61">
        <f t="shared" si="22"/>
        <v>3620000</v>
      </c>
      <c r="V39" s="62">
        <f t="shared" si="22"/>
        <v>0</v>
      </c>
      <c r="W39" s="63">
        <f t="shared" si="22"/>
        <v>3620000</v>
      </c>
      <c r="X39" s="61">
        <f t="shared" si="22"/>
        <v>0</v>
      </c>
      <c r="Y39" s="62">
        <f t="shared" si="22"/>
        <v>0</v>
      </c>
      <c r="Z39" s="63">
        <f t="shared" si="22"/>
        <v>0</v>
      </c>
    </row>
    <row r="41" spans="2:6" ht="11.25">
      <c r="B41" s="37" t="s">
        <v>49</v>
      </c>
      <c r="F41" s="37">
        <f>F39</f>
        <v>5190500</v>
      </c>
    </row>
    <row r="42" spans="2:6" ht="11.25">
      <c r="B42" s="37" t="s">
        <v>51</v>
      </c>
      <c r="F42" s="66">
        <v>-796000</v>
      </c>
    </row>
    <row r="43" spans="2:25" ht="11.25">
      <c r="B43" s="37" t="s">
        <v>50</v>
      </c>
      <c r="F43" s="37">
        <f>SUM(F41:F42)</f>
        <v>4394500</v>
      </c>
      <c r="I43" s="37">
        <f>F43+I39</f>
        <v>9787500</v>
      </c>
      <c r="L43" s="37">
        <f>I43+L39</f>
        <v>13207500</v>
      </c>
      <c r="O43" s="37">
        <f>L43+O39</f>
        <v>16627500</v>
      </c>
      <c r="R43" s="37">
        <f>O43+R39</f>
        <v>20047500</v>
      </c>
      <c r="X43" s="2">
        <f>F39+I39+L39+O39+R39+F42</f>
        <v>20047500</v>
      </c>
      <c r="Y43" s="2" t="s">
        <v>20</v>
      </c>
    </row>
    <row r="44" spans="2:19" ht="11.25">
      <c r="B44" s="37" t="s">
        <v>34</v>
      </c>
      <c r="F44" s="66">
        <f>F41-F20+F42</f>
        <v>-922400</v>
      </c>
      <c r="I44" s="66">
        <f>I43-I20</f>
        <v>1263600</v>
      </c>
      <c r="J44" s="66"/>
      <c r="K44" s="66"/>
      <c r="L44" s="66">
        <f>L43-L20</f>
        <v>1210900</v>
      </c>
      <c r="M44" s="66"/>
      <c r="N44" s="66"/>
      <c r="O44" s="66">
        <f>O43-O20</f>
        <v>931900</v>
      </c>
      <c r="P44" s="66"/>
      <c r="Q44" s="66"/>
      <c r="R44" s="67">
        <f>R43-R20</f>
        <v>403900</v>
      </c>
      <c r="S44" s="37" t="s">
        <v>34</v>
      </c>
    </row>
    <row r="45" ht="12" thickBot="1"/>
    <row r="46" spans="3:26" ht="12.75">
      <c r="C46" s="64"/>
      <c r="D46" s="64"/>
      <c r="E46" s="41"/>
      <c r="F46" s="43" t="s">
        <v>43</v>
      </c>
      <c r="G46" s="44"/>
      <c r="H46" s="46"/>
      <c r="I46" s="44" t="s">
        <v>44</v>
      </c>
      <c r="J46" s="44"/>
      <c r="K46" s="46"/>
      <c r="L46" s="43" t="s">
        <v>45</v>
      </c>
      <c r="M46" s="44"/>
      <c r="N46" s="46"/>
      <c r="O46" s="43" t="s">
        <v>46</v>
      </c>
      <c r="P46" s="44"/>
      <c r="Q46" s="46"/>
      <c r="R46" s="79" t="s">
        <v>47</v>
      </c>
      <c r="S46" s="80"/>
      <c r="T46" s="81"/>
      <c r="U46" s="79" t="s">
        <v>48</v>
      </c>
      <c r="V46" s="80"/>
      <c r="W46" s="81"/>
      <c r="X46" s="79" t="s">
        <v>33</v>
      </c>
      <c r="Y46" s="80"/>
      <c r="Z46" s="81"/>
    </row>
    <row r="47" spans="2:26" ht="15.75" thickBot="1">
      <c r="B47" s="42" t="s">
        <v>39</v>
      </c>
      <c r="C47" s="65"/>
      <c r="D47" s="65"/>
      <c r="E47" s="65"/>
      <c r="F47" s="48" t="s">
        <v>36</v>
      </c>
      <c r="G47" s="49" t="s">
        <v>3</v>
      </c>
      <c r="H47" s="50" t="s">
        <v>0</v>
      </c>
      <c r="I47" s="48" t="s">
        <v>36</v>
      </c>
      <c r="J47" s="49" t="s">
        <v>3</v>
      </c>
      <c r="K47" s="50" t="s">
        <v>0</v>
      </c>
      <c r="L47" s="48" t="s">
        <v>36</v>
      </c>
      <c r="M47" s="49" t="s">
        <v>3</v>
      </c>
      <c r="N47" s="50" t="s">
        <v>0</v>
      </c>
      <c r="O47" s="48" t="s">
        <v>36</v>
      </c>
      <c r="P47" s="49" t="s">
        <v>3</v>
      </c>
      <c r="Q47" s="50" t="s">
        <v>0</v>
      </c>
      <c r="R47" s="48" t="s">
        <v>36</v>
      </c>
      <c r="S47" s="49" t="s">
        <v>3</v>
      </c>
      <c r="T47" s="50" t="s">
        <v>0</v>
      </c>
      <c r="U47" s="48" t="s">
        <v>36</v>
      </c>
      <c r="V47" s="49" t="s">
        <v>3</v>
      </c>
      <c r="W47" s="50" t="s">
        <v>0</v>
      </c>
      <c r="X47" s="48" t="s">
        <v>36</v>
      </c>
      <c r="Y47" s="49" t="s">
        <v>3</v>
      </c>
      <c r="Z47" s="50" t="s">
        <v>0</v>
      </c>
    </row>
    <row r="48" spans="3:26" ht="11.25">
      <c r="C48" s="2"/>
      <c r="D48" s="2"/>
      <c r="E48" s="2"/>
      <c r="F48" s="1"/>
      <c r="G48" s="2"/>
      <c r="H48" s="3"/>
      <c r="I48" s="2"/>
      <c r="J48" s="2"/>
      <c r="K48" s="4"/>
      <c r="L48" s="2"/>
      <c r="M48" s="2"/>
      <c r="N48" s="2"/>
      <c r="O48" s="5"/>
      <c r="P48" s="2"/>
      <c r="Q48" s="4"/>
      <c r="R48" s="2"/>
      <c r="S48" s="2"/>
      <c r="T48" s="3"/>
      <c r="U48" s="1"/>
      <c r="V48" s="2"/>
      <c r="W48" s="3"/>
      <c r="X48" s="1"/>
      <c r="Z48" s="3"/>
    </row>
    <row r="49" spans="1:26" ht="11.25">
      <c r="A49" s="51" t="str">
        <f>A26</f>
        <v>Information Technology:</v>
      </c>
      <c r="C49" s="2"/>
      <c r="D49" s="2"/>
      <c r="E49" s="2"/>
      <c r="F49" s="1"/>
      <c r="G49" s="2"/>
      <c r="H49" s="3"/>
      <c r="I49" s="2"/>
      <c r="J49" s="2"/>
      <c r="K49" s="4"/>
      <c r="L49" s="2"/>
      <c r="M49" s="2"/>
      <c r="N49" s="2"/>
      <c r="O49" s="5"/>
      <c r="P49" s="2"/>
      <c r="Q49" s="4"/>
      <c r="R49" s="2"/>
      <c r="S49" s="2"/>
      <c r="T49" s="3"/>
      <c r="U49" s="1"/>
      <c r="V49" s="2"/>
      <c r="W49" s="3"/>
      <c r="X49" s="1"/>
      <c r="Z49" s="3"/>
    </row>
    <row r="50" spans="1:256" ht="11.25">
      <c r="A50" s="59">
        <f>A27</f>
        <v>1</v>
      </c>
      <c r="B50" s="59" t="str">
        <f>B27</f>
        <v>Hardware and Software Upgrades</v>
      </c>
      <c r="C50" s="2"/>
      <c r="D50" s="2"/>
      <c r="E50" s="2"/>
      <c r="F50" s="1">
        <v>2428000</v>
      </c>
      <c r="G50" s="2">
        <f>G27</f>
        <v>0</v>
      </c>
      <c r="H50" s="3">
        <f aca="true" t="shared" si="23" ref="H50:H60">SUM(F50:G50)</f>
        <v>2428000</v>
      </c>
      <c r="I50" s="2">
        <f>I27</f>
        <v>2173000</v>
      </c>
      <c r="J50" s="2">
        <f>J27</f>
        <v>0</v>
      </c>
      <c r="K50" s="4">
        <f aca="true" t="shared" si="24" ref="K50:K60">SUM(I50:J50)</f>
        <v>2173000</v>
      </c>
      <c r="L50" s="2">
        <v>2188290</v>
      </c>
      <c r="M50" s="2">
        <f>M27</f>
        <v>0</v>
      </c>
      <c r="N50" s="2">
        <f aca="true" t="shared" si="25" ref="N50:N60">SUM(L50:M50)</f>
        <v>2188290</v>
      </c>
      <c r="O50" s="5">
        <v>2190000</v>
      </c>
      <c r="P50" s="2">
        <f>+P27</f>
        <v>0</v>
      </c>
      <c r="Q50" s="4">
        <f aca="true" t="shared" si="26" ref="Q50:Q60">SUM(O50:P50)</f>
        <v>2190000</v>
      </c>
      <c r="R50" s="2">
        <v>2182440</v>
      </c>
      <c r="S50" s="2">
        <f>S27</f>
        <v>0</v>
      </c>
      <c r="T50" s="3">
        <f aca="true" t="shared" si="27" ref="T50:T60">SUM(R50:S50)</f>
        <v>2182440</v>
      </c>
      <c r="U50" s="1">
        <v>2200000</v>
      </c>
      <c r="V50" s="2">
        <v>0</v>
      </c>
      <c r="W50" s="3">
        <f aca="true" t="shared" si="28" ref="W50:W60">U50+V50</f>
        <v>2200000</v>
      </c>
      <c r="X50" s="1">
        <v>0</v>
      </c>
      <c r="Y50" s="2">
        <v>0</v>
      </c>
      <c r="Z50" s="3">
        <f aca="true" t="shared" si="29" ref="Z50:Z60">X50+Y50</f>
        <v>0</v>
      </c>
      <c r="AA50" s="59"/>
      <c r="AB50" s="59"/>
      <c r="AF50" s="1"/>
      <c r="AH50" s="3"/>
      <c r="AK50" s="4"/>
      <c r="AO50" s="5"/>
      <c r="AQ50" s="4"/>
      <c r="AT50" s="3"/>
      <c r="AU50" s="1"/>
      <c r="AW50" s="3"/>
      <c r="AX50" s="1"/>
      <c r="AZ50" s="3"/>
      <c r="BA50" s="59"/>
      <c r="BB50" s="59"/>
      <c r="BF50" s="1"/>
      <c r="BH50" s="3"/>
      <c r="BK50" s="4"/>
      <c r="BO50" s="5"/>
      <c r="BQ50" s="4"/>
      <c r="BT50" s="3"/>
      <c r="BU50" s="1"/>
      <c r="BW50" s="3"/>
      <c r="BX50" s="1"/>
      <c r="BZ50" s="3"/>
      <c r="CA50" s="59"/>
      <c r="CB50" s="59"/>
      <c r="CE50" s="2"/>
      <c r="CF50" s="1"/>
      <c r="CG50" s="2"/>
      <c r="CH50" s="3"/>
      <c r="CI50" s="2"/>
      <c r="CJ50" s="2"/>
      <c r="CK50" s="4"/>
      <c r="CL50" s="2"/>
      <c r="CM50" s="2"/>
      <c r="CN50" s="2"/>
      <c r="CO50" s="5"/>
      <c r="CP50" s="2"/>
      <c r="CQ50" s="4"/>
      <c r="CR50" s="2"/>
      <c r="CS50" s="2"/>
      <c r="CT50" s="3"/>
      <c r="CU50" s="1"/>
      <c r="CV50" s="2"/>
      <c r="CW50" s="3"/>
      <c r="CX50" s="1"/>
      <c r="CY50" s="2"/>
      <c r="CZ50" s="3"/>
      <c r="DA50" s="59"/>
      <c r="DB50" s="59"/>
      <c r="DC50" s="2"/>
      <c r="DD50" s="2"/>
      <c r="DE50" s="2"/>
      <c r="DF50" s="1"/>
      <c r="DG50" s="2"/>
      <c r="DH50" s="3"/>
      <c r="DI50" s="2"/>
      <c r="DJ50" s="2"/>
      <c r="DK50" s="4"/>
      <c r="DL50" s="2"/>
      <c r="DM50" s="2"/>
      <c r="DN50" s="2"/>
      <c r="DO50" s="5"/>
      <c r="DP50" s="2"/>
      <c r="DQ50" s="4"/>
      <c r="DR50" s="2"/>
      <c r="DS50" s="2"/>
      <c r="DT50" s="3"/>
      <c r="DU50" s="1"/>
      <c r="DV50" s="2"/>
      <c r="DW50" s="3"/>
      <c r="DX50" s="1"/>
      <c r="DY50" s="2"/>
      <c r="DZ50" s="3"/>
      <c r="EA50" s="59"/>
      <c r="EB50" s="59"/>
      <c r="EC50" s="2"/>
      <c r="ED50" s="2"/>
      <c r="EE50" s="2"/>
      <c r="EF50" s="1"/>
      <c r="EG50" s="2"/>
      <c r="EH50" s="3"/>
      <c r="EI50" s="2"/>
      <c r="EJ50" s="2"/>
      <c r="EK50" s="4"/>
      <c r="EL50" s="2"/>
      <c r="EM50" s="2"/>
      <c r="EN50" s="2"/>
      <c r="EO50" s="5"/>
      <c r="EP50" s="2"/>
      <c r="EQ50" s="4"/>
      <c r="ER50" s="2"/>
      <c r="ES50" s="2"/>
      <c r="ET50" s="3"/>
      <c r="EU50" s="1"/>
      <c r="EV50" s="2"/>
      <c r="EW50" s="3"/>
      <c r="EX50" s="1"/>
      <c r="EY50" s="2"/>
      <c r="EZ50" s="3"/>
      <c r="FA50" s="59"/>
      <c r="FB50" s="59"/>
      <c r="FC50" s="2"/>
      <c r="FD50" s="2"/>
      <c r="FE50" s="2"/>
      <c r="FF50" s="1"/>
      <c r="FG50" s="2"/>
      <c r="FH50" s="3"/>
      <c r="FI50" s="2"/>
      <c r="FJ50" s="2"/>
      <c r="FK50" s="4"/>
      <c r="FL50" s="2"/>
      <c r="FM50" s="2"/>
      <c r="FN50" s="2"/>
      <c r="FO50" s="5"/>
      <c r="FP50" s="2"/>
      <c r="FQ50" s="4"/>
      <c r="FR50" s="2"/>
      <c r="FS50" s="2"/>
      <c r="FT50" s="3"/>
      <c r="FU50" s="1"/>
      <c r="FV50" s="2"/>
      <c r="FW50" s="3"/>
      <c r="FX50" s="1"/>
      <c r="FY50" s="2"/>
      <c r="FZ50" s="3"/>
      <c r="GA50" s="59"/>
      <c r="GB50" s="59"/>
      <c r="GC50" s="2"/>
      <c r="GD50" s="2"/>
      <c r="GE50" s="2"/>
      <c r="GF50" s="1"/>
      <c r="GG50" s="2"/>
      <c r="GH50" s="3"/>
      <c r="GI50" s="2"/>
      <c r="GJ50" s="2"/>
      <c r="GK50" s="4"/>
      <c r="GL50" s="2"/>
      <c r="GM50" s="2"/>
      <c r="GN50" s="2"/>
      <c r="GO50" s="5"/>
      <c r="GP50" s="2"/>
      <c r="GQ50" s="4"/>
      <c r="GR50" s="2"/>
      <c r="GS50" s="2"/>
      <c r="GT50" s="3"/>
      <c r="GU50" s="1"/>
      <c r="GV50" s="2"/>
      <c r="GW50" s="3"/>
      <c r="GX50" s="1"/>
      <c r="GY50" s="2"/>
      <c r="GZ50" s="3"/>
      <c r="HA50" s="59"/>
      <c r="HB50" s="59"/>
      <c r="HC50" s="2"/>
      <c r="HD50" s="2"/>
      <c r="HE50" s="2"/>
      <c r="HF50" s="1"/>
      <c r="HG50" s="2"/>
      <c r="HH50" s="3"/>
      <c r="HI50" s="2"/>
      <c r="HJ50" s="2"/>
      <c r="HK50" s="4"/>
      <c r="HL50" s="2"/>
      <c r="HM50" s="2"/>
      <c r="HN50" s="2"/>
      <c r="HO50" s="5"/>
      <c r="HP50" s="2"/>
      <c r="HQ50" s="4"/>
      <c r="HR50" s="2"/>
      <c r="HS50" s="2"/>
      <c r="HT50" s="3"/>
      <c r="HU50" s="1"/>
      <c r="HV50" s="2"/>
      <c r="HW50" s="3"/>
      <c r="HX50" s="1"/>
      <c r="HY50" s="2"/>
      <c r="HZ50" s="3"/>
      <c r="IA50" s="59"/>
      <c r="IB50" s="59"/>
      <c r="IC50" s="2"/>
      <c r="ID50" s="2"/>
      <c r="IE50" s="2"/>
      <c r="IF50" s="1"/>
      <c r="IG50" s="2"/>
      <c r="IH50" s="3"/>
      <c r="II50" s="2"/>
      <c r="IJ50" s="2"/>
      <c r="IK50" s="4"/>
      <c r="IL50" s="2"/>
      <c r="IM50" s="2"/>
      <c r="IN50" s="2"/>
      <c r="IO50" s="5"/>
      <c r="IP50" s="2"/>
      <c r="IQ50" s="4"/>
      <c r="IR50" s="2"/>
      <c r="IS50" s="2"/>
      <c r="IT50" s="3"/>
      <c r="IU50" s="1"/>
      <c r="IV50" s="2"/>
    </row>
    <row r="51" spans="1:26" ht="11.25">
      <c r="A51" s="59">
        <f aca="true" t="shared" si="30" ref="A51:B61">A28</f>
        <v>2</v>
      </c>
      <c r="B51" s="59" t="str">
        <f t="shared" si="30"/>
        <v>Network Security</v>
      </c>
      <c r="C51" s="2"/>
      <c r="D51" s="2"/>
      <c r="E51" s="2"/>
      <c r="F51" s="1">
        <v>252710</v>
      </c>
      <c r="G51" s="2">
        <f aca="true" t="shared" si="31" ref="F51:G61">G28</f>
        <v>0</v>
      </c>
      <c r="H51" s="3">
        <f t="shared" si="23"/>
        <v>252710</v>
      </c>
      <c r="I51" s="2">
        <v>200000</v>
      </c>
      <c r="J51" s="2">
        <f aca="true" t="shared" si="32" ref="I51:J61">J28</f>
        <v>0</v>
      </c>
      <c r="K51" s="4">
        <f t="shared" si="24"/>
        <v>200000</v>
      </c>
      <c r="L51" s="2">
        <v>200000</v>
      </c>
      <c r="M51" s="2">
        <f aca="true" t="shared" si="33" ref="L51:M61">M28</f>
        <v>0</v>
      </c>
      <c r="N51" s="2">
        <f t="shared" si="25"/>
        <v>200000</v>
      </c>
      <c r="O51" s="5">
        <v>200000</v>
      </c>
      <c r="P51" s="2">
        <f aca="true" t="shared" si="34" ref="P51:P61">+P28</f>
        <v>0</v>
      </c>
      <c r="Q51" s="4">
        <f t="shared" si="26"/>
        <v>200000</v>
      </c>
      <c r="R51" s="2">
        <v>200000</v>
      </c>
      <c r="S51" s="2">
        <f aca="true" t="shared" si="35" ref="R51:S61">S28</f>
        <v>0</v>
      </c>
      <c r="T51" s="3">
        <f t="shared" si="27"/>
        <v>200000</v>
      </c>
      <c r="U51" s="1">
        <v>250000</v>
      </c>
      <c r="V51" s="2">
        <v>0</v>
      </c>
      <c r="W51" s="3">
        <f t="shared" si="28"/>
        <v>250000</v>
      </c>
      <c r="X51" s="1">
        <v>0</v>
      </c>
      <c r="Y51" s="2">
        <v>0</v>
      </c>
      <c r="Z51" s="3">
        <f t="shared" si="29"/>
        <v>0</v>
      </c>
    </row>
    <row r="52" spans="1:256" s="53" customFormat="1" ht="11.25">
      <c r="A52" s="52">
        <f t="shared" si="30"/>
        <v>3</v>
      </c>
      <c r="B52" s="53" t="str">
        <f t="shared" si="30"/>
        <v>Property Assessment System</v>
      </c>
      <c r="C52" s="54"/>
      <c r="D52" s="55"/>
      <c r="E52" s="56"/>
      <c r="F52" s="54">
        <f t="shared" si="31"/>
        <v>756000</v>
      </c>
      <c r="G52" s="55">
        <f t="shared" si="31"/>
        <v>0</v>
      </c>
      <c r="H52" s="56">
        <f t="shared" si="23"/>
        <v>756000</v>
      </c>
      <c r="I52" s="55">
        <f t="shared" si="32"/>
        <v>0</v>
      </c>
      <c r="J52" s="55">
        <f t="shared" si="32"/>
        <v>0</v>
      </c>
      <c r="K52" s="57">
        <f t="shared" si="24"/>
        <v>0</v>
      </c>
      <c r="L52" s="55">
        <f t="shared" si="33"/>
        <v>0</v>
      </c>
      <c r="M52" s="55">
        <f t="shared" si="33"/>
        <v>0</v>
      </c>
      <c r="N52" s="55">
        <f t="shared" si="25"/>
        <v>0</v>
      </c>
      <c r="O52" s="58">
        <f aca="true" t="shared" si="36" ref="O52:O60">O29</f>
        <v>0</v>
      </c>
      <c r="P52" s="55">
        <f t="shared" si="34"/>
        <v>0</v>
      </c>
      <c r="Q52" s="57">
        <f t="shared" si="26"/>
        <v>0</v>
      </c>
      <c r="R52" s="55">
        <f t="shared" si="35"/>
        <v>0</v>
      </c>
      <c r="S52" s="55">
        <f t="shared" si="35"/>
        <v>0</v>
      </c>
      <c r="T52" s="56">
        <f t="shared" si="27"/>
        <v>0</v>
      </c>
      <c r="U52" s="54">
        <v>0</v>
      </c>
      <c r="V52" s="55">
        <v>0</v>
      </c>
      <c r="W52" s="56">
        <f t="shared" si="28"/>
        <v>0</v>
      </c>
      <c r="X52" s="54">
        <v>0</v>
      </c>
      <c r="Y52" s="55">
        <v>0</v>
      </c>
      <c r="Z52" s="56">
        <f t="shared" si="29"/>
        <v>0</v>
      </c>
      <c r="AA52" s="2"/>
      <c r="AB52" s="2"/>
      <c r="AC52" s="2"/>
      <c r="AD52" s="37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 s="37"/>
      <c r="IV52" s="37"/>
    </row>
    <row r="53" spans="1:26" ht="11.25">
      <c r="A53" s="59">
        <f t="shared" si="30"/>
        <v>4</v>
      </c>
      <c r="B53" s="59" t="str">
        <f t="shared" si="30"/>
        <v>Enterprise Financial System</v>
      </c>
      <c r="C53" s="2"/>
      <c r="D53" s="2"/>
      <c r="E53" s="2"/>
      <c r="F53" s="1">
        <f t="shared" si="31"/>
        <v>150000</v>
      </c>
      <c r="G53" s="2">
        <f t="shared" si="31"/>
        <v>0</v>
      </c>
      <c r="H53" s="3">
        <f t="shared" si="23"/>
        <v>150000</v>
      </c>
      <c r="I53" s="2">
        <v>1250000</v>
      </c>
      <c r="J53" s="2">
        <f t="shared" si="32"/>
        <v>0</v>
      </c>
      <c r="K53" s="4">
        <f t="shared" si="24"/>
        <v>1250000</v>
      </c>
      <c r="L53" s="2">
        <f t="shared" si="33"/>
        <v>0</v>
      </c>
      <c r="M53" s="2">
        <f t="shared" si="33"/>
        <v>0</v>
      </c>
      <c r="N53" s="2">
        <f t="shared" si="25"/>
        <v>0</v>
      </c>
      <c r="O53" s="5">
        <f t="shared" si="36"/>
        <v>0</v>
      </c>
      <c r="P53" s="2">
        <f t="shared" si="34"/>
        <v>0</v>
      </c>
      <c r="Q53" s="4">
        <f t="shared" si="26"/>
        <v>0</v>
      </c>
      <c r="R53" s="2">
        <f t="shared" si="35"/>
        <v>0</v>
      </c>
      <c r="S53" s="2">
        <f t="shared" si="35"/>
        <v>0</v>
      </c>
      <c r="T53" s="3">
        <f t="shared" si="27"/>
        <v>0</v>
      </c>
      <c r="U53" s="1">
        <v>0</v>
      </c>
      <c r="V53" s="2">
        <v>0</v>
      </c>
      <c r="W53" s="3">
        <f t="shared" si="28"/>
        <v>0</v>
      </c>
      <c r="X53" s="1">
        <v>0</v>
      </c>
      <c r="Y53" s="2">
        <v>0</v>
      </c>
      <c r="Z53" s="3">
        <f t="shared" si="29"/>
        <v>0</v>
      </c>
    </row>
    <row r="54" spans="1:26" ht="11.25">
      <c r="A54" s="59">
        <f t="shared" si="30"/>
        <v>5</v>
      </c>
      <c r="B54" s="59" t="str">
        <f t="shared" si="30"/>
        <v>Mobile Computing Laptops</v>
      </c>
      <c r="C54" s="2"/>
      <c r="D54" s="2"/>
      <c r="E54" s="2"/>
      <c r="F54" s="1">
        <v>200000</v>
      </c>
      <c r="G54" s="2">
        <f t="shared" si="31"/>
        <v>0</v>
      </c>
      <c r="H54" s="3">
        <f t="shared" si="23"/>
        <v>200000</v>
      </c>
      <c r="I54" s="2">
        <v>180000</v>
      </c>
      <c r="J54" s="2">
        <f t="shared" si="32"/>
        <v>0</v>
      </c>
      <c r="K54" s="4">
        <f t="shared" si="24"/>
        <v>180000</v>
      </c>
      <c r="L54" s="2">
        <v>180000</v>
      </c>
      <c r="M54" s="2">
        <f t="shared" si="33"/>
        <v>0</v>
      </c>
      <c r="N54" s="2">
        <f t="shared" si="25"/>
        <v>180000</v>
      </c>
      <c r="O54" s="5">
        <v>180000</v>
      </c>
      <c r="P54" s="2">
        <f t="shared" si="34"/>
        <v>0</v>
      </c>
      <c r="Q54" s="4">
        <f t="shared" si="26"/>
        <v>180000</v>
      </c>
      <c r="R54" s="2">
        <v>180000</v>
      </c>
      <c r="S54" s="2">
        <f t="shared" si="35"/>
        <v>0</v>
      </c>
      <c r="T54" s="3">
        <f t="shared" si="27"/>
        <v>180000</v>
      </c>
      <c r="U54" s="1">
        <v>200000</v>
      </c>
      <c r="V54" s="2">
        <v>0</v>
      </c>
      <c r="W54" s="3">
        <f t="shared" si="28"/>
        <v>200000</v>
      </c>
      <c r="X54" s="1">
        <v>0</v>
      </c>
      <c r="Y54" s="2">
        <v>0</v>
      </c>
      <c r="Z54" s="3">
        <f t="shared" si="29"/>
        <v>0</v>
      </c>
    </row>
    <row r="55" spans="1:256" s="53" customFormat="1" ht="11.25">
      <c r="A55" s="52">
        <f t="shared" si="30"/>
        <v>6</v>
      </c>
      <c r="B55" s="53" t="str">
        <f t="shared" si="30"/>
        <v>Purchased Software Enhancements</v>
      </c>
      <c r="C55" s="54"/>
      <c r="D55" s="55"/>
      <c r="E55" s="56"/>
      <c r="F55" s="54">
        <v>405000</v>
      </c>
      <c r="G55" s="55">
        <f t="shared" si="31"/>
        <v>0</v>
      </c>
      <c r="H55" s="56">
        <f t="shared" si="23"/>
        <v>405000</v>
      </c>
      <c r="I55" s="55">
        <f t="shared" si="32"/>
        <v>350000</v>
      </c>
      <c r="J55" s="55">
        <f t="shared" si="32"/>
        <v>0</v>
      </c>
      <c r="K55" s="57">
        <f t="shared" si="24"/>
        <v>350000</v>
      </c>
      <c r="L55" s="55">
        <v>375000</v>
      </c>
      <c r="M55" s="55">
        <f t="shared" si="33"/>
        <v>0</v>
      </c>
      <c r="N55" s="55">
        <f t="shared" si="25"/>
        <v>375000</v>
      </c>
      <c r="O55" s="58">
        <v>390000</v>
      </c>
      <c r="P55" s="55">
        <f t="shared" si="34"/>
        <v>0</v>
      </c>
      <c r="Q55" s="57">
        <f t="shared" si="26"/>
        <v>390000</v>
      </c>
      <c r="R55" s="55">
        <v>390000</v>
      </c>
      <c r="S55" s="55">
        <f t="shared" si="35"/>
        <v>0</v>
      </c>
      <c r="T55" s="56">
        <f t="shared" si="27"/>
        <v>390000</v>
      </c>
      <c r="U55" s="54">
        <v>500000</v>
      </c>
      <c r="V55" s="55">
        <v>0</v>
      </c>
      <c r="W55" s="56">
        <f t="shared" si="28"/>
        <v>500000</v>
      </c>
      <c r="X55" s="54">
        <v>0</v>
      </c>
      <c r="Y55" s="55">
        <v>0</v>
      </c>
      <c r="Z55" s="56">
        <f t="shared" si="29"/>
        <v>0</v>
      </c>
      <c r="AA55" s="2"/>
      <c r="AB55" s="2"/>
      <c r="AC55" s="2"/>
      <c r="AD55" s="37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37"/>
      <c r="IU55" s="37"/>
      <c r="IV55" s="37"/>
    </row>
    <row r="56" spans="1:26" ht="11.25">
      <c r="A56" s="59">
        <f t="shared" si="30"/>
        <v>7</v>
      </c>
      <c r="B56" s="59" t="str">
        <f t="shared" si="30"/>
        <v>Expand Fiber and Wireless Network</v>
      </c>
      <c r="C56" s="2"/>
      <c r="D56" s="2"/>
      <c r="E56" s="2"/>
      <c r="F56" s="1">
        <v>240000</v>
      </c>
      <c r="G56" s="2">
        <f t="shared" si="31"/>
        <v>0</v>
      </c>
      <c r="H56" s="3">
        <f t="shared" si="23"/>
        <v>240000</v>
      </c>
      <c r="I56" s="2">
        <v>200000</v>
      </c>
      <c r="J56" s="2">
        <f t="shared" si="32"/>
        <v>0</v>
      </c>
      <c r="K56" s="4">
        <f t="shared" si="24"/>
        <v>200000</v>
      </c>
      <c r="L56" s="2">
        <v>200000</v>
      </c>
      <c r="M56" s="2">
        <f t="shared" si="33"/>
        <v>0</v>
      </c>
      <c r="N56" s="2">
        <f t="shared" si="25"/>
        <v>200000</v>
      </c>
      <c r="O56" s="5">
        <v>200000</v>
      </c>
      <c r="P56" s="2">
        <f t="shared" si="34"/>
        <v>0</v>
      </c>
      <c r="Q56" s="4">
        <f t="shared" si="26"/>
        <v>200000</v>
      </c>
      <c r="R56" s="2">
        <v>200000</v>
      </c>
      <c r="S56" s="2">
        <f t="shared" si="35"/>
        <v>0</v>
      </c>
      <c r="T56" s="3">
        <f t="shared" si="27"/>
        <v>200000</v>
      </c>
      <c r="U56" s="1">
        <v>220000</v>
      </c>
      <c r="V56" s="2">
        <v>0</v>
      </c>
      <c r="W56" s="3">
        <f t="shared" si="28"/>
        <v>220000</v>
      </c>
      <c r="X56" s="1">
        <v>0</v>
      </c>
      <c r="Y56" s="2">
        <v>0</v>
      </c>
      <c r="Z56" s="3">
        <f t="shared" si="29"/>
        <v>0</v>
      </c>
    </row>
    <row r="57" spans="1:26" ht="11.25">
      <c r="A57" s="59">
        <f t="shared" si="30"/>
        <v>8</v>
      </c>
      <c r="B57" s="59" t="str">
        <f t="shared" si="30"/>
        <v>Tax System Replacement</v>
      </c>
      <c r="C57" s="2"/>
      <c r="D57" s="2"/>
      <c r="E57" s="2"/>
      <c r="F57" s="1">
        <f t="shared" si="31"/>
        <v>0</v>
      </c>
      <c r="G57" s="2">
        <f t="shared" si="31"/>
        <v>0</v>
      </c>
      <c r="H57" s="3">
        <f t="shared" si="23"/>
        <v>0</v>
      </c>
      <c r="I57" s="2">
        <v>270000</v>
      </c>
      <c r="J57" s="2">
        <f t="shared" si="32"/>
        <v>0</v>
      </c>
      <c r="K57" s="4">
        <f t="shared" si="24"/>
        <v>270000</v>
      </c>
      <c r="L57" s="2">
        <f t="shared" si="33"/>
        <v>0</v>
      </c>
      <c r="M57" s="2">
        <f t="shared" si="33"/>
        <v>0</v>
      </c>
      <c r="N57" s="2">
        <f t="shared" si="25"/>
        <v>0</v>
      </c>
      <c r="O57" s="5">
        <f t="shared" si="36"/>
        <v>0</v>
      </c>
      <c r="P57" s="2">
        <f t="shared" si="34"/>
        <v>0</v>
      </c>
      <c r="Q57" s="4">
        <f t="shared" si="26"/>
        <v>0</v>
      </c>
      <c r="R57" s="2">
        <f t="shared" si="35"/>
        <v>0</v>
      </c>
      <c r="S57" s="2">
        <f t="shared" si="35"/>
        <v>0</v>
      </c>
      <c r="T57" s="3">
        <f t="shared" si="27"/>
        <v>0</v>
      </c>
      <c r="U57" s="1">
        <v>0</v>
      </c>
      <c r="V57" s="2">
        <v>0</v>
      </c>
      <c r="W57" s="3">
        <f t="shared" si="28"/>
        <v>0</v>
      </c>
      <c r="X57" s="1">
        <v>0</v>
      </c>
      <c r="Y57" s="2">
        <v>0</v>
      </c>
      <c r="Z57" s="3">
        <f t="shared" si="29"/>
        <v>0</v>
      </c>
    </row>
    <row r="58" spans="1:256" s="53" customFormat="1" ht="11.25">
      <c r="A58" s="52">
        <f t="shared" si="30"/>
        <v>9</v>
      </c>
      <c r="B58" s="53" t="str">
        <f t="shared" si="30"/>
        <v>Legislative System</v>
      </c>
      <c r="C58" s="54"/>
      <c r="D58" s="55"/>
      <c r="E58" s="56"/>
      <c r="F58" s="54">
        <f t="shared" si="31"/>
        <v>0</v>
      </c>
      <c r="G58" s="55">
        <f t="shared" si="31"/>
        <v>0</v>
      </c>
      <c r="H58" s="56">
        <f t="shared" si="23"/>
        <v>0</v>
      </c>
      <c r="I58" s="55">
        <v>450000</v>
      </c>
      <c r="J58" s="55">
        <f t="shared" si="32"/>
        <v>0</v>
      </c>
      <c r="K58" s="57">
        <f t="shared" si="24"/>
        <v>450000</v>
      </c>
      <c r="L58" s="55">
        <f t="shared" si="33"/>
        <v>0</v>
      </c>
      <c r="M58" s="55">
        <f t="shared" si="33"/>
        <v>0</v>
      </c>
      <c r="N58" s="55">
        <f t="shared" si="25"/>
        <v>0</v>
      </c>
      <c r="O58" s="58">
        <f t="shared" si="36"/>
        <v>0</v>
      </c>
      <c r="P58" s="55">
        <f t="shared" si="34"/>
        <v>0</v>
      </c>
      <c r="Q58" s="57">
        <f t="shared" si="26"/>
        <v>0</v>
      </c>
      <c r="R58" s="55">
        <f t="shared" si="35"/>
        <v>0</v>
      </c>
      <c r="S58" s="55">
        <f t="shared" si="35"/>
        <v>0</v>
      </c>
      <c r="T58" s="56">
        <f t="shared" si="27"/>
        <v>0</v>
      </c>
      <c r="U58" s="54">
        <v>0</v>
      </c>
      <c r="V58" s="55">
        <v>0</v>
      </c>
      <c r="W58" s="56">
        <f t="shared" si="28"/>
        <v>0</v>
      </c>
      <c r="X58" s="54">
        <v>0</v>
      </c>
      <c r="Y58" s="55">
        <v>0</v>
      </c>
      <c r="Z58" s="56">
        <f t="shared" si="29"/>
        <v>0</v>
      </c>
      <c r="AA58" s="2"/>
      <c r="AB58" s="2"/>
      <c r="AC58" s="2"/>
      <c r="AD58" s="37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  <c r="IS58" s="37"/>
      <c r="IT58" s="37"/>
      <c r="IU58" s="37"/>
      <c r="IV58" s="37"/>
    </row>
    <row r="59" spans="1:26" ht="11.25">
      <c r="A59" s="59">
        <f t="shared" si="30"/>
        <v>10</v>
      </c>
      <c r="B59" s="59" t="str">
        <f t="shared" si="30"/>
        <v>Tax System Changes</v>
      </c>
      <c r="C59" s="2"/>
      <c r="D59" s="2"/>
      <c r="E59" s="2"/>
      <c r="F59" s="1">
        <f t="shared" si="31"/>
        <v>40000</v>
      </c>
      <c r="G59" s="2">
        <f t="shared" si="31"/>
        <v>0</v>
      </c>
      <c r="H59" s="3">
        <f t="shared" si="23"/>
        <v>40000</v>
      </c>
      <c r="I59" s="2">
        <f t="shared" si="32"/>
        <v>0</v>
      </c>
      <c r="J59" s="2">
        <f t="shared" si="32"/>
        <v>0</v>
      </c>
      <c r="K59" s="4">
        <f t="shared" si="24"/>
        <v>0</v>
      </c>
      <c r="L59" s="2">
        <f t="shared" si="33"/>
        <v>0</v>
      </c>
      <c r="M59" s="2">
        <f t="shared" si="33"/>
        <v>0</v>
      </c>
      <c r="N59" s="2">
        <f t="shared" si="25"/>
        <v>0</v>
      </c>
      <c r="O59" s="5">
        <f t="shared" si="36"/>
        <v>0</v>
      </c>
      <c r="P59" s="2">
        <f t="shared" si="34"/>
        <v>0</v>
      </c>
      <c r="Q59" s="4">
        <f t="shared" si="26"/>
        <v>0</v>
      </c>
      <c r="R59" s="2">
        <f t="shared" si="35"/>
        <v>0</v>
      </c>
      <c r="S59" s="2">
        <f t="shared" si="35"/>
        <v>0</v>
      </c>
      <c r="T59" s="3">
        <f t="shared" si="27"/>
        <v>0</v>
      </c>
      <c r="U59" s="1">
        <v>0</v>
      </c>
      <c r="V59" s="2">
        <v>0</v>
      </c>
      <c r="W59" s="3">
        <f t="shared" si="28"/>
        <v>0</v>
      </c>
      <c r="X59" s="1">
        <v>0</v>
      </c>
      <c r="Y59" s="2">
        <v>0</v>
      </c>
      <c r="Z59" s="3">
        <f t="shared" si="29"/>
        <v>0</v>
      </c>
    </row>
    <row r="60" spans="1:26" ht="11.25">
      <c r="A60" s="59">
        <f t="shared" si="30"/>
        <v>11</v>
      </c>
      <c r="B60" s="59" t="str">
        <f t="shared" si="30"/>
        <v>City Channel Improvements</v>
      </c>
      <c r="C60" s="2"/>
      <c r="D60" s="2"/>
      <c r="E60" s="2"/>
      <c r="F60" s="1">
        <f t="shared" si="31"/>
        <v>213500</v>
      </c>
      <c r="G60" s="2">
        <f t="shared" si="31"/>
        <v>0</v>
      </c>
      <c r="H60" s="3">
        <f t="shared" si="23"/>
        <v>213500</v>
      </c>
      <c r="I60" s="2">
        <f t="shared" si="32"/>
        <v>50000</v>
      </c>
      <c r="J60" s="2">
        <f t="shared" si="32"/>
        <v>0</v>
      </c>
      <c r="K60" s="4">
        <f t="shared" si="24"/>
        <v>50000</v>
      </c>
      <c r="L60" s="2">
        <f t="shared" si="33"/>
        <v>50000</v>
      </c>
      <c r="M60" s="2">
        <f t="shared" si="33"/>
        <v>0</v>
      </c>
      <c r="N60" s="2">
        <f t="shared" si="25"/>
        <v>50000</v>
      </c>
      <c r="O60" s="5">
        <f t="shared" si="36"/>
        <v>50000</v>
      </c>
      <c r="P60" s="2">
        <f t="shared" si="34"/>
        <v>0</v>
      </c>
      <c r="Q60" s="4">
        <f t="shared" si="26"/>
        <v>50000</v>
      </c>
      <c r="R60" s="2">
        <f t="shared" si="35"/>
        <v>50000</v>
      </c>
      <c r="S60" s="2">
        <f t="shared" si="35"/>
        <v>0</v>
      </c>
      <c r="T60" s="3">
        <f t="shared" si="27"/>
        <v>50000</v>
      </c>
      <c r="U60" s="1">
        <v>150000</v>
      </c>
      <c r="V60" s="2">
        <v>0</v>
      </c>
      <c r="W60" s="3">
        <f t="shared" si="28"/>
        <v>150000</v>
      </c>
      <c r="X60" s="1">
        <v>0</v>
      </c>
      <c r="Y60" s="2">
        <v>0</v>
      </c>
      <c r="Z60" s="3">
        <f t="shared" si="29"/>
        <v>0</v>
      </c>
    </row>
    <row r="61" spans="1:256" s="53" customFormat="1" ht="11.25">
      <c r="A61" s="52">
        <f t="shared" si="30"/>
        <v>12</v>
      </c>
      <c r="B61" s="53" t="str">
        <f t="shared" si="30"/>
        <v>Surveillance Camera System</v>
      </c>
      <c r="C61" s="54"/>
      <c r="D61" s="55"/>
      <c r="E61" s="56"/>
      <c r="F61" s="54">
        <f t="shared" si="31"/>
        <v>100000</v>
      </c>
      <c r="G61" s="55">
        <f t="shared" si="31"/>
        <v>0</v>
      </c>
      <c r="H61" s="56">
        <f>SUM(F61:G61)</f>
        <v>100000</v>
      </c>
      <c r="I61" s="55">
        <v>61300</v>
      </c>
      <c r="J61" s="55">
        <f t="shared" si="32"/>
        <v>0</v>
      </c>
      <c r="K61" s="57">
        <f>SUM(I61:J61)</f>
        <v>61300</v>
      </c>
      <c r="L61" s="55">
        <v>50000</v>
      </c>
      <c r="M61" s="55">
        <f t="shared" si="33"/>
        <v>0</v>
      </c>
      <c r="N61" s="55">
        <f>SUM(L61:M61)</f>
        <v>50000</v>
      </c>
      <c r="O61" s="58">
        <v>50000</v>
      </c>
      <c r="P61" s="55">
        <f t="shared" si="34"/>
        <v>0</v>
      </c>
      <c r="Q61" s="57">
        <f>SUM(O61:P61)</f>
        <v>50000</v>
      </c>
      <c r="R61" s="55">
        <v>50000</v>
      </c>
      <c r="S61" s="55">
        <f t="shared" si="35"/>
        <v>0</v>
      </c>
      <c r="T61" s="56">
        <f>SUM(R61:S61)</f>
        <v>50000</v>
      </c>
      <c r="U61" s="54">
        <v>100000</v>
      </c>
      <c r="V61" s="55">
        <v>0</v>
      </c>
      <c r="W61" s="56">
        <f>U61+V61</f>
        <v>100000</v>
      </c>
      <c r="X61" s="54">
        <v>0</v>
      </c>
      <c r="Y61" s="55">
        <v>0</v>
      </c>
      <c r="Z61" s="56">
        <f>X61+Y61</f>
        <v>0</v>
      </c>
      <c r="AA61" s="2"/>
      <c r="AB61" s="2"/>
      <c r="AC61" s="2"/>
      <c r="AD61" s="37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  <c r="IF61" s="37"/>
      <c r="IG61" s="37"/>
      <c r="IH61" s="37"/>
      <c r="II61" s="37"/>
      <c r="IJ61" s="37"/>
      <c r="IK61" s="37"/>
      <c r="IL61" s="37"/>
      <c r="IM61" s="37"/>
      <c r="IN61" s="37"/>
      <c r="IO61" s="37"/>
      <c r="IP61" s="37"/>
      <c r="IQ61" s="37"/>
      <c r="IR61" s="37"/>
      <c r="IS61" s="37"/>
      <c r="IT61" s="37"/>
      <c r="IU61" s="37"/>
      <c r="IV61" s="37"/>
    </row>
    <row r="62" spans="2:26" ht="12" thickBot="1">
      <c r="B62" s="37" t="s">
        <v>9</v>
      </c>
      <c r="C62" s="2"/>
      <c r="D62" s="2"/>
      <c r="E62" s="2"/>
      <c r="F62" s="61">
        <f aca="true" t="shared" si="37" ref="F62:Z62">SUM(F50:F61)</f>
        <v>4785210</v>
      </c>
      <c r="G62" s="62">
        <f t="shared" si="37"/>
        <v>0</v>
      </c>
      <c r="H62" s="63">
        <f t="shared" si="37"/>
        <v>4785210</v>
      </c>
      <c r="I62" s="61">
        <f t="shared" si="37"/>
        <v>5184300</v>
      </c>
      <c r="J62" s="62">
        <f t="shared" si="37"/>
        <v>0</v>
      </c>
      <c r="K62" s="63">
        <f t="shared" si="37"/>
        <v>5184300</v>
      </c>
      <c r="L62" s="61">
        <f t="shared" si="37"/>
        <v>3243290</v>
      </c>
      <c r="M62" s="62">
        <f t="shared" si="37"/>
        <v>0</v>
      </c>
      <c r="N62" s="63">
        <f t="shared" si="37"/>
        <v>3243290</v>
      </c>
      <c r="O62" s="61">
        <f t="shared" si="37"/>
        <v>3260000</v>
      </c>
      <c r="P62" s="62">
        <f t="shared" si="37"/>
        <v>0</v>
      </c>
      <c r="Q62" s="63">
        <f t="shared" si="37"/>
        <v>3260000</v>
      </c>
      <c r="R62" s="61">
        <f t="shared" si="37"/>
        <v>3252440</v>
      </c>
      <c r="S62" s="62">
        <f t="shared" si="37"/>
        <v>0</v>
      </c>
      <c r="T62" s="63">
        <f t="shared" si="37"/>
        <v>3252440</v>
      </c>
      <c r="U62" s="61">
        <f t="shared" si="37"/>
        <v>3620000</v>
      </c>
      <c r="V62" s="62">
        <f t="shared" si="37"/>
        <v>0</v>
      </c>
      <c r="W62" s="63">
        <f t="shared" si="37"/>
        <v>3620000</v>
      </c>
      <c r="X62" s="61">
        <f t="shared" si="37"/>
        <v>0</v>
      </c>
      <c r="Y62" s="62">
        <f t="shared" si="37"/>
        <v>0</v>
      </c>
      <c r="Z62" s="63">
        <f t="shared" si="37"/>
        <v>0</v>
      </c>
    </row>
    <row r="64" spans="2:18" ht="11.25">
      <c r="B64" s="37" t="s">
        <v>40</v>
      </c>
      <c r="F64" s="37">
        <f>F19*0.9</f>
        <v>4785210</v>
      </c>
      <c r="I64" s="37">
        <f>I19*0.9</f>
        <v>2886300</v>
      </c>
      <c r="L64" s="37">
        <f>L19*0.9</f>
        <v>3125430</v>
      </c>
      <c r="O64" s="37">
        <f>O19*0.9</f>
        <v>3329100</v>
      </c>
      <c r="R64" s="37">
        <f>R19*0.9</f>
        <v>3553200</v>
      </c>
    </row>
    <row r="65" spans="2:25" ht="11.25">
      <c r="B65" s="37" t="s">
        <v>51</v>
      </c>
      <c r="F65" s="66">
        <v>-796000</v>
      </c>
      <c r="X65" s="37"/>
      <c r="Y65" s="37"/>
    </row>
    <row r="66" spans="2:25" ht="11.25">
      <c r="B66" s="37" t="s">
        <v>41</v>
      </c>
      <c r="F66" s="66">
        <f>F62-F64+F65</f>
        <v>-796000</v>
      </c>
      <c r="G66" s="66"/>
      <c r="H66" s="66"/>
      <c r="I66" s="66">
        <f>I62-I64</f>
        <v>2298000</v>
      </c>
      <c r="J66" s="66"/>
      <c r="K66" s="66"/>
      <c r="L66" s="66">
        <f>L62-L64</f>
        <v>117860</v>
      </c>
      <c r="M66" s="66"/>
      <c r="N66" s="66"/>
      <c r="O66" s="66">
        <f>O62-O64</f>
        <v>-69100</v>
      </c>
      <c r="P66" s="66"/>
      <c r="Q66" s="66"/>
      <c r="R66" s="66">
        <f>R62-R64</f>
        <v>-300760</v>
      </c>
      <c r="X66" s="2">
        <f>-R20*0.9+F62+I62+L62+O62+R62+F65</f>
        <v>1250000</v>
      </c>
      <c r="Y66" s="2" t="s">
        <v>20</v>
      </c>
    </row>
    <row r="67" spans="2:19" ht="11.25">
      <c r="B67" s="37" t="s">
        <v>42</v>
      </c>
      <c r="F67" s="66">
        <f>F66</f>
        <v>-796000</v>
      </c>
      <c r="G67" s="66"/>
      <c r="H67" s="66"/>
      <c r="I67" s="66">
        <f>F67+I66</f>
        <v>1502000</v>
      </c>
      <c r="J67" s="66"/>
      <c r="K67" s="66"/>
      <c r="L67" s="66">
        <f>I67+L66</f>
        <v>1619860</v>
      </c>
      <c r="M67" s="66"/>
      <c r="N67" s="66"/>
      <c r="O67" s="66">
        <f>L67+O66</f>
        <v>1550760</v>
      </c>
      <c r="P67" s="66"/>
      <c r="Q67" s="66"/>
      <c r="R67" s="68">
        <f>O67+R66</f>
        <v>1250000</v>
      </c>
      <c r="S67" s="37" t="s">
        <v>34</v>
      </c>
    </row>
  </sheetData>
  <sheetProtection password="CCDE" sheet="1" insertRows="0"/>
  <mergeCells count="8">
    <mergeCell ref="R3:T3"/>
    <mergeCell ref="U3:W3"/>
    <mergeCell ref="R46:T46"/>
    <mergeCell ref="U46:W46"/>
    <mergeCell ref="X46:Z46"/>
    <mergeCell ref="R23:T23"/>
    <mergeCell ref="U23:W23"/>
    <mergeCell ref="X23:Z23"/>
  </mergeCells>
  <printOptions horizontalCentered="1"/>
  <pageMargins left="0.25" right="0.25" top="0.3" bottom="0.3" header="0.3" footer="0.05"/>
  <pageSetup horizontalDpi="600" verticalDpi="600" orientation="landscape" paperSize="5" scale="75" r:id="rId1"/>
  <headerFooter alignWithMargins="0">
    <oddFooter>&amp;L
&amp;CPage &amp;P of &amp;N&amp;R&amp;F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CIP34 2014 Reduction</dc:title>
  <dc:subject/>
  <dc:creator>Comptrollers</dc:creator>
  <cp:keywords/>
  <dc:description/>
  <cp:lastModifiedBy>itlas</cp:lastModifiedBy>
  <cp:lastPrinted>2013-06-18T19:25:59Z</cp:lastPrinted>
  <dcterms:created xsi:type="dcterms:W3CDTF">1999-07-07T18:23:48Z</dcterms:created>
  <dcterms:modified xsi:type="dcterms:W3CDTF">2013-06-18T19:58:34Z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0x010100741E1352513CE642A6138FF90F0A575D</vt:lpwstr>
  </property>
  <property fmtid="{D5CDD505-2E9C-101B-9397-08002B2CF9AE}" pid="3" name="Year">
    <vt:lpwstr>2014</vt:lpwstr>
  </property>
  <property fmtid="{D5CDD505-2E9C-101B-9397-08002B2CF9AE}" pid="4" name="Operating/Capital">
    <vt:lpwstr>Capital</vt:lpwstr>
  </property>
  <property fmtid="{D5CDD505-2E9C-101B-9397-08002B2CF9AE}" pid="5" name="FunctionalArea">
    <vt:lpwstr>All</vt:lpwstr>
  </property>
</Properties>
</file>